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unwine\Desktop\"/>
    </mc:Choice>
  </mc:AlternateContent>
  <bookViews>
    <workbookView xWindow="0" yWindow="0" windowWidth="20490" windowHeight="7230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45" i="1" l="1"/>
  <c r="B144" i="1"/>
  <c r="C139" i="1"/>
  <c r="B140" i="1"/>
  <c r="B139" i="1"/>
  <c r="B121" i="1"/>
  <c r="C109" i="1"/>
  <c r="B109" i="1"/>
  <c r="C98" i="1"/>
  <c r="C97" i="1"/>
  <c r="B98" i="1"/>
  <c r="B97" i="1"/>
  <c r="B80" i="1"/>
  <c r="B67" i="1"/>
  <c r="B69" i="1"/>
  <c r="H54" i="1"/>
  <c r="H53" i="1"/>
  <c r="C54" i="1"/>
  <c r="C53" i="1"/>
  <c r="B54" i="1"/>
  <c r="B53" i="1"/>
  <c r="B33" i="1"/>
  <c r="B20" i="1"/>
  <c r="B19" i="1"/>
  <c r="H146" i="1" l="1"/>
  <c r="H139" i="1"/>
  <c r="H142" i="1" s="1"/>
  <c r="F139" i="1"/>
  <c r="C142" i="1"/>
  <c r="H121" i="1"/>
  <c r="H124" i="1" s="1"/>
  <c r="F121" i="1"/>
  <c r="C121" i="1"/>
  <c r="C124" i="1" s="1"/>
  <c r="B124" i="1"/>
  <c r="H109" i="1"/>
  <c r="H112" i="1" s="1"/>
  <c r="F109" i="1"/>
  <c r="C112" i="1"/>
  <c r="B112" i="1"/>
  <c r="C99" i="1"/>
  <c r="B99" i="1"/>
  <c r="H98" i="1"/>
  <c r="H97" i="1"/>
  <c r="F97" i="1"/>
  <c r="B77" i="1"/>
  <c r="B81" i="1" s="1"/>
  <c r="C73" i="1"/>
  <c r="C80" i="1" s="1"/>
  <c r="C69" i="1"/>
  <c r="H67" i="1"/>
  <c r="H70" i="1" s="1"/>
  <c r="F67" i="1"/>
  <c r="C67" i="1"/>
  <c r="B61" i="1"/>
  <c r="F36" i="1"/>
  <c r="F35" i="1"/>
  <c r="F34" i="1"/>
  <c r="H33" i="1"/>
  <c r="F33" i="1"/>
  <c r="C33" i="1"/>
  <c r="B36" i="1"/>
  <c r="C20" i="1"/>
  <c r="H19" i="1"/>
  <c r="H22" i="1" s="1"/>
  <c r="F19" i="1"/>
  <c r="C19" i="1"/>
  <c r="C22" i="1" s="1"/>
  <c r="A26" i="2"/>
  <c r="G22" i="2"/>
  <c r="G21" i="2"/>
  <c r="G23" i="2" s="1"/>
  <c r="E21" i="2"/>
  <c r="B18" i="2"/>
  <c r="E5" i="2"/>
  <c r="G5" i="2" s="1"/>
  <c r="E4" i="2"/>
  <c r="E10" i="2" s="1"/>
  <c r="G10" i="2" s="1"/>
  <c r="E3" i="2"/>
  <c r="G3" i="2" s="1"/>
  <c r="C145" i="1" l="1"/>
  <c r="B70" i="1"/>
  <c r="B142" i="1"/>
  <c r="B56" i="1"/>
  <c r="C70" i="1"/>
  <c r="C100" i="1"/>
  <c r="H145" i="1"/>
  <c r="H56" i="1"/>
  <c r="C146" i="1"/>
  <c r="C81" i="1"/>
  <c r="C144" i="1"/>
  <c r="F53" i="1"/>
  <c r="F144" i="1" s="1"/>
  <c r="C56" i="1"/>
  <c r="H100" i="1"/>
  <c r="H144" i="1"/>
  <c r="C36" i="1"/>
  <c r="B100" i="1"/>
  <c r="B154" i="1"/>
  <c r="B155" i="1" s="1"/>
  <c r="B146" i="1"/>
  <c r="B150" i="1" s="1"/>
  <c r="B151" i="1" s="1"/>
  <c r="G4" i="2"/>
  <c r="E6" i="2"/>
  <c r="G6" i="2" s="1"/>
  <c r="E9" i="2"/>
  <c r="E11" i="2"/>
  <c r="G11" i="2" s="1"/>
  <c r="B22" i="1"/>
  <c r="H36" i="1"/>
  <c r="C147" i="1" l="1"/>
  <c r="G9" i="2"/>
  <c r="E12" i="2"/>
  <c r="G12" i="2" s="1"/>
  <c r="B147" i="1"/>
</calcChain>
</file>

<file path=xl/sharedStrings.xml><?xml version="1.0" encoding="utf-8"?>
<sst xmlns="http://schemas.openxmlformats.org/spreadsheetml/2006/main" count="497" uniqueCount="226">
  <si>
    <t>Core Creative Team</t>
    <phoneticPr fontId="4" type="noConversion"/>
  </si>
  <si>
    <t>Box Office Analysis</t>
    <phoneticPr fontId="4" type="noConversion"/>
  </si>
  <si>
    <t xml:space="preserve">  Peer travel, accommodation and sustenance - Festival 2</t>
    <phoneticPr fontId="4" type="noConversion"/>
  </si>
  <si>
    <t xml:space="preserve">  Peer travel, accommodation and sustenance - Festival 3</t>
    <phoneticPr fontId="4" type="noConversion"/>
  </si>
  <si>
    <t xml:space="preserve">  Peer travel, accommodation and sustenance - Festival 4</t>
    <phoneticPr fontId="4" type="noConversion"/>
  </si>
  <si>
    <t>Elinor Unwin</t>
    <phoneticPr fontId="4" type="noConversion"/>
  </si>
  <si>
    <t>N/A</t>
    <phoneticPr fontId="4" type="noConversion"/>
  </si>
  <si>
    <t>N/A</t>
    <phoneticPr fontId="4" type="noConversion"/>
  </si>
  <si>
    <t>ZK200 K306</t>
    <phoneticPr fontId="4" type="noConversion"/>
  </si>
  <si>
    <t>May 2017</t>
    <phoneticPr fontId="4" type="noConversion"/>
  </si>
  <si>
    <t>October 2017</t>
    <phoneticPr fontId="4" type="noConversion"/>
  </si>
  <si>
    <t>February 2018</t>
    <phoneticPr fontId="4" type="noConversion"/>
  </si>
  <si>
    <t xml:space="preserve">  Analysis of Box Office data - Festival 3</t>
    <phoneticPr fontId="4" type="noConversion"/>
  </si>
  <si>
    <t xml:space="preserve">  Analysis of Box Office data - Festival 4</t>
    <phoneticPr fontId="4" type="noConversion"/>
  </si>
  <si>
    <t>Abi Bell</t>
    <phoneticPr fontId="4" type="noConversion"/>
  </si>
  <si>
    <t xml:space="preserve">  Creation and tabulation of data; analysis and reporting (whole dataset) </t>
    <phoneticPr fontId="4" type="noConversion"/>
  </si>
  <si>
    <t xml:space="preserve">  Analysis and reporting - Festival 1</t>
    <phoneticPr fontId="4" type="noConversion"/>
  </si>
  <si>
    <t xml:space="preserve">  Analysis and reporting - Festival 2</t>
    <phoneticPr fontId="4" type="noConversion"/>
  </si>
  <si>
    <t>NUMBER OF DAYS</t>
    <phoneticPr fontId="4" type="noConversion"/>
  </si>
  <si>
    <t>BUDGET CODES</t>
    <phoneticPr fontId="4" type="noConversion"/>
  </si>
  <si>
    <t>PREDICTED DATE OF SPEND</t>
    <phoneticPr fontId="4" type="noConversion"/>
  </si>
  <si>
    <t>RESPONSIBILITY</t>
    <phoneticPr fontId="4" type="noConversion"/>
  </si>
  <si>
    <t>Market Research Agency</t>
    <phoneticPr fontId="4" type="noConversion"/>
  </si>
  <si>
    <t>ZK200 K306</t>
    <phoneticPr fontId="4" type="noConversion"/>
  </si>
  <si>
    <t>Volunteers</t>
    <phoneticPr fontId="4" type="noConversion"/>
  </si>
  <si>
    <t>CORE FREELANCE BUDGET</t>
  </si>
  <si>
    <t>CORE FREELANCE BUDGET</t>
    <phoneticPr fontId="4" type="noConversion"/>
  </si>
  <si>
    <t>Vox Pop analysis</t>
  </si>
  <si>
    <t>Meeting minutes analysis</t>
  </si>
  <si>
    <t>Audience Focus Group</t>
  </si>
  <si>
    <t>TOTAL NUMBER OF DAYS</t>
  </si>
  <si>
    <t>Primary Data Collection</t>
  </si>
  <si>
    <t>Reporting</t>
  </si>
  <si>
    <t>Data Analysis</t>
  </si>
  <si>
    <t>Report</t>
  </si>
  <si>
    <t>Daily Rate</t>
  </si>
  <si>
    <t>Cost</t>
  </si>
  <si>
    <t>Excluding VAT</t>
  </si>
  <si>
    <t>Audience Incentives</t>
  </si>
  <si>
    <t>Experiential group</t>
  </si>
  <si>
    <t>Focus group incentives</t>
  </si>
  <si>
    <t>NO. OF DAYS</t>
  </si>
  <si>
    <t>BUDGET CODE</t>
  </si>
  <si>
    <t>COST CENTRE</t>
  </si>
  <si>
    <t>Chat with Gran</t>
    <phoneticPr fontId="4" type="noConversion"/>
  </si>
  <si>
    <t xml:space="preserve">  Emoji paddles - print for all 4 festivals</t>
    <phoneticPr fontId="4" type="noConversion"/>
  </si>
  <si>
    <t>Selfie Booth</t>
    <phoneticPr fontId="4" type="noConversion"/>
  </si>
  <si>
    <t>ACTUAL</t>
  </si>
  <si>
    <t>PREDICTED</t>
  </si>
  <si>
    <t>BACK TO OURS M&amp;E BUDGET BREAKDOWN</t>
    <phoneticPr fontId="4" type="noConversion"/>
  </si>
  <si>
    <t>Audience Survey Costs</t>
    <phoneticPr fontId="4" type="noConversion"/>
  </si>
  <si>
    <t xml:space="preserve">  Project Management &amp; Set Up Costs</t>
    <phoneticPr fontId="4" type="noConversion"/>
  </si>
  <si>
    <t>EXPENDITURE</t>
  </si>
  <si>
    <t>Brennan Research</t>
  </si>
  <si>
    <t>Audience survey analysis</t>
  </si>
  <si>
    <t>Creative Core Team &amp; Artist Pre-Event Interviews</t>
  </si>
  <si>
    <t>Creative Core Team &amp; Artist Post-Event Interviews</t>
  </si>
  <si>
    <t>Creative Core Team &amp; Artist Post-Event Survey Analysis</t>
  </si>
  <si>
    <t>Creative Core Team &amp; Artist Post-Event Interview Analysis</t>
  </si>
  <si>
    <t>Creative Core Team &amp; Artist Pre-Event Interview Analysis</t>
  </si>
  <si>
    <t>Heritage Partners Post-Event Interviews</t>
  </si>
  <si>
    <t>Heritage Partners Post-Event Interview Analysis</t>
  </si>
  <si>
    <t>Peer Post-Event Survey Analysis</t>
  </si>
  <si>
    <t>Peer Pre-Event Survey Analysis</t>
  </si>
  <si>
    <t>Delivery Partner Survey Analysis</t>
  </si>
  <si>
    <t>Peer Assessors</t>
    <phoneticPr fontId="4" type="noConversion"/>
  </si>
  <si>
    <t>Agents, Promoters, Artists</t>
    <phoneticPr fontId="4" type="noConversion"/>
  </si>
  <si>
    <t>Key Venue Staff in each Area</t>
    <phoneticPr fontId="4" type="noConversion"/>
  </si>
  <si>
    <t xml:space="preserve">  Gran props</t>
    <phoneticPr fontId="4" type="noConversion"/>
  </si>
  <si>
    <t>Voting - One Key Question</t>
    <phoneticPr fontId="4" type="noConversion"/>
  </si>
  <si>
    <t>November 2017</t>
    <phoneticPr fontId="4" type="noConversion"/>
  </si>
  <si>
    <t>October &amp; November 2017</t>
    <phoneticPr fontId="4" type="noConversion"/>
  </si>
  <si>
    <t>January 2018</t>
    <phoneticPr fontId="4" type="noConversion"/>
  </si>
  <si>
    <t>March 2018</t>
    <phoneticPr fontId="4" type="noConversion"/>
  </si>
  <si>
    <t>N/A</t>
    <phoneticPr fontId="4" type="noConversion"/>
  </si>
  <si>
    <t>June 2017</t>
    <phoneticPr fontId="4" type="noConversion"/>
  </si>
  <si>
    <t>November 2017</t>
    <phoneticPr fontId="4" type="noConversion"/>
  </si>
  <si>
    <t>February 2018</t>
    <phoneticPr fontId="4" type="noConversion"/>
  </si>
  <si>
    <t>March 2017</t>
    <phoneticPr fontId="4" type="noConversion"/>
  </si>
  <si>
    <t xml:space="preserve">  Focus group materials - Festival 1</t>
    <phoneticPr fontId="4" type="noConversion"/>
  </si>
  <si>
    <t xml:space="preserve">  Focus group materials - End of Programme</t>
    <phoneticPr fontId="4" type="noConversion"/>
  </si>
  <si>
    <t>Elinor Unwin; Laura Smith; Freelance design and print</t>
    <phoneticPr fontId="4" type="noConversion"/>
  </si>
  <si>
    <t>Elinor Unwin; Abi Bell</t>
    <phoneticPr fontId="4" type="noConversion"/>
  </si>
  <si>
    <t>February 207</t>
    <phoneticPr fontId="4" type="noConversion"/>
  </si>
  <si>
    <t xml:space="preserve">  Analysis and reporting - Festival 3</t>
    <phoneticPr fontId="4" type="noConversion"/>
  </si>
  <si>
    <t xml:space="preserve">  Fieldwork: online - Festival 1</t>
    <phoneticPr fontId="4" type="noConversion"/>
  </si>
  <si>
    <t xml:space="preserve">  Fieldwork: online - Festival 2</t>
    <phoneticPr fontId="4" type="noConversion"/>
  </si>
  <si>
    <t xml:space="preserve">  Fieldwork: online - Festival 3</t>
    <phoneticPr fontId="4" type="noConversion"/>
  </si>
  <si>
    <t xml:space="preserve">  Fieldwork: online - Festival 4</t>
    <phoneticPr fontId="4" type="noConversion"/>
  </si>
  <si>
    <t>Abi Bell &amp; Elinor Unwin (set up); David Watson (distribution)</t>
    <phoneticPr fontId="4" type="noConversion"/>
  </si>
  <si>
    <t xml:space="preserve">  Fieldwork: face-to-face - Festival 1</t>
    <phoneticPr fontId="4" type="noConversion"/>
  </si>
  <si>
    <t>Volunteers; Hull 2017 Lead: Abi Bell</t>
    <phoneticPr fontId="4" type="noConversion"/>
  </si>
  <si>
    <t xml:space="preserve">  Box Office Reports - Festival 1</t>
    <phoneticPr fontId="4" type="noConversion"/>
  </si>
  <si>
    <t xml:space="preserve">  Box Office Reports - Festival 2</t>
    <phoneticPr fontId="4" type="noConversion"/>
  </si>
  <si>
    <t xml:space="preserve">  Box Office Reports - Festival 3</t>
    <phoneticPr fontId="4" type="noConversion"/>
  </si>
  <si>
    <t xml:space="preserve">  Box Office Reports - Festival 4</t>
    <phoneticPr fontId="4" type="noConversion"/>
  </si>
  <si>
    <t>Feburary 2017</t>
    <phoneticPr fontId="4" type="noConversion"/>
  </si>
  <si>
    <t>May &amp; June 2017</t>
    <phoneticPr fontId="4" type="noConversion"/>
  </si>
  <si>
    <t xml:space="preserve">  Fieldwork: face-to-face - Festival 2</t>
    <phoneticPr fontId="4" type="noConversion"/>
  </si>
  <si>
    <t xml:space="preserve">  Fieldwork: face-to-face - Festival 3</t>
    <phoneticPr fontId="4" type="noConversion"/>
  </si>
  <si>
    <t xml:space="preserve">  Fieldwork: face-to-face - Festival 4</t>
    <phoneticPr fontId="4" type="noConversion"/>
  </si>
  <si>
    <t>October &amp; November 201</t>
    <phoneticPr fontId="4" type="noConversion"/>
  </si>
  <si>
    <t>February 2018</t>
    <phoneticPr fontId="4" type="noConversion"/>
  </si>
  <si>
    <t>Feburary 2017</t>
    <phoneticPr fontId="4" type="noConversion"/>
  </si>
  <si>
    <t>Feburary &amp; March 2017</t>
    <phoneticPr fontId="4" type="noConversion"/>
  </si>
  <si>
    <t>February 2018</t>
    <phoneticPr fontId="4" type="noConversion"/>
  </si>
  <si>
    <t>March 2017</t>
    <phoneticPr fontId="4" type="noConversion"/>
  </si>
  <si>
    <t>June 2017</t>
    <phoneticPr fontId="4" type="noConversion"/>
  </si>
  <si>
    <t>Volunteers; Hull 2017 Lead: Abi Bell</t>
    <phoneticPr fontId="4" type="noConversion"/>
  </si>
  <si>
    <t>David Watson OR Chris Marr</t>
    <phoneticPr fontId="4" type="noConversion"/>
  </si>
  <si>
    <t>N/A</t>
    <phoneticPr fontId="4" type="noConversion"/>
  </si>
  <si>
    <t xml:space="preserve">  Analysis of Box Office data - Festival 1</t>
    <phoneticPr fontId="4" type="noConversion"/>
  </si>
  <si>
    <t xml:space="preserve">  Analysis of Box Office data - Festival 2</t>
    <phoneticPr fontId="4" type="noConversion"/>
  </si>
  <si>
    <t>Elinor Unwin; Abi Bell</t>
    <phoneticPr fontId="4" type="noConversion"/>
  </si>
  <si>
    <t xml:space="preserve">  Online survey - Festival 1</t>
    <phoneticPr fontId="4" type="noConversion"/>
  </si>
  <si>
    <t xml:space="preserve">  Online survey - End of Programme</t>
    <phoneticPr fontId="4" type="noConversion"/>
  </si>
  <si>
    <t>February 2017</t>
    <phoneticPr fontId="4" type="noConversion"/>
  </si>
  <si>
    <t xml:space="preserve">  Depth interviews - Festival 1</t>
    <phoneticPr fontId="4" type="noConversion"/>
  </si>
  <si>
    <t xml:space="preserve">  Depth interviews - End of Programme</t>
    <phoneticPr fontId="4" type="noConversion"/>
  </si>
  <si>
    <t xml:space="preserve">  Analsysis and reporting - End of Programme</t>
    <phoneticPr fontId="4" type="noConversion"/>
  </si>
  <si>
    <t>January 2018</t>
    <phoneticPr fontId="4" type="noConversion"/>
  </si>
  <si>
    <t>February 2017</t>
    <phoneticPr fontId="4" type="noConversion"/>
  </si>
  <si>
    <t>March 2017</t>
    <phoneticPr fontId="4" type="noConversion"/>
  </si>
  <si>
    <t>January 2018</t>
    <phoneticPr fontId="4" type="noConversion"/>
  </si>
  <si>
    <t>March 2017</t>
    <phoneticPr fontId="4" type="noConversion"/>
  </si>
  <si>
    <t xml:space="preserve">  Counters - one off cost</t>
    <phoneticPr fontId="4" type="noConversion"/>
  </si>
  <si>
    <t xml:space="preserve">  Usherette boxes - one off cost</t>
    <phoneticPr fontId="4" type="noConversion"/>
  </si>
  <si>
    <t>Lisa Mayes; Printer</t>
    <phoneticPr fontId="4" type="noConversion"/>
  </si>
  <si>
    <t xml:space="preserve">  Analsysis and reporting - Festival 1</t>
    <phoneticPr fontId="4" type="noConversion"/>
  </si>
  <si>
    <t xml:space="preserve">  Analsysis and reporting - Festival 2</t>
    <phoneticPr fontId="4" type="noConversion"/>
  </si>
  <si>
    <t xml:space="preserve">  Analsysis and reporting - Festival 3</t>
    <phoneticPr fontId="4" type="noConversion"/>
  </si>
  <si>
    <t xml:space="preserve">  Analsysis and reporting - Festival 4</t>
    <phoneticPr fontId="4" type="noConversion"/>
  </si>
  <si>
    <t xml:space="preserve">  Graphic of Emoji analysis</t>
    <phoneticPr fontId="4" type="noConversion"/>
  </si>
  <si>
    <t>Elinor Unwin; Lisa Mayes; Freelance designer</t>
    <phoneticPr fontId="4" type="noConversion"/>
  </si>
  <si>
    <t>Abi Bell; Lisa Mayes; Freelance designer</t>
    <phoneticPr fontId="4" type="noConversion"/>
  </si>
  <si>
    <t>March 2017</t>
    <phoneticPr fontId="4" type="noConversion"/>
  </si>
  <si>
    <t>Abi Bell</t>
    <phoneticPr fontId="4" type="noConversion"/>
  </si>
  <si>
    <t>Elinor Unwin; Abi Bell; Hellen Urban</t>
    <phoneticPr fontId="4" type="noConversion"/>
  </si>
  <si>
    <t xml:space="preserve">  Gran fees - Festival 1, travel and sustenance</t>
    <phoneticPr fontId="4" type="noConversion"/>
  </si>
  <si>
    <t>M&amp;E Project Assistant</t>
    <phoneticPr fontId="4" type="noConversion"/>
  </si>
  <si>
    <t>ZK200 K306</t>
    <phoneticPr fontId="4" type="noConversion"/>
  </si>
  <si>
    <t>CORE FREELANCE BUDGET</t>
    <phoneticPr fontId="4" type="noConversion"/>
  </si>
  <si>
    <t>CORE FREELANCE BUDGET</t>
    <phoneticPr fontId="4" type="noConversion"/>
  </si>
  <si>
    <t>N/A</t>
    <phoneticPr fontId="4" type="noConversion"/>
  </si>
  <si>
    <t>N/A</t>
    <phoneticPr fontId="4" type="noConversion"/>
  </si>
  <si>
    <t xml:space="preserve">  Transcription - Festival 1</t>
    <phoneticPr fontId="4" type="noConversion"/>
  </si>
  <si>
    <t>N/A</t>
    <phoneticPr fontId="4" type="noConversion"/>
  </si>
  <si>
    <t>March 2017</t>
    <phoneticPr fontId="4" type="noConversion"/>
  </si>
  <si>
    <t xml:space="preserve">  Transcription - End of Programme</t>
    <phoneticPr fontId="4" type="noConversion"/>
  </si>
  <si>
    <t xml:space="preserve">  Analsysis and reporting - Festival 1</t>
    <phoneticPr fontId="4" type="noConversion"/>
  </si>
  <si>
    <t xml:space="preserve">  Analsysis and reporting - End of Programme</t>
    <phoneticPr fontId="4" type="noConversion"/>
  </si>
  <si>
    <t xml:space="preserve">  Film Clappers (x8) - one off cost</t>
    <phoneticPr fontId="4" type="noConversion"/>
  </si>
  <si>
    <t xml:space="preserve">  Reusable Plastic Popcorn boxes - one off cost</t>
    <phoneticPr fontId="4" type="noConversion"/>
  </si>
  <si>
    <t>ZK109 K274 C700</t>
    <phoneticPr fontId="4" type="noConversion"/>
  </si>
  <si>
    <t>Elinor Unwin; Mel Page</t>
    <phoneticPr fontId="4" type="noConversion"/>
  </si>
  <si>
    <t>Elinor Unwin; Lisa Mayes; Mel Page</t>
    <phoneticPr fontId="4" type="noConversion"/>
  </si>
  <si>
    <t xml:space="preserve">  Emoji paddes - artwork</t>
    <phoneticPr fontId="4" type="noConversion"/>
  </si>
  <si>
    <t>TOTAL - ZK200 K306</t>
    <phoneticPr fontId="4" type="noConversion"/>
  </si>
  <si>
    <t>TOTAL DAYS - ZK200 K306</t>
    <phoneticPr fontId="4" type="noConversion"/>
  </si>
  <si>
    <t>TOTAL - ZK109 K274 C700</t>
    <phoneticPr fontId="4" type="noConversion"/>
  </si>
  <si>
    <t>TOTAL DAYS - ZK109 K274 C700</t>
    <phoneticPr fontId="4" type="noConversion"/>
  </si>
  <si>
    <t>TOTAL EXPENDITURE</t>
    <phoneticPr fontId="4" type="noConversion"/>
  </si>
  <si>
    <t>TOTAL DAYS</t>
    <phoneticPr fontId="4" type="noConversion"/>
  </si>
  <si>
    <t>ZK200 K307</t>
  </si>
  <si>
    <t>ZK200 K308</t>
  </si>
  <si>
    <t>BACK TO OURS EVALUATION BUDGET</t>
    <phoneticPr fontId="4" type="noConversion"/>
  </si>
  <si>
    <t>BACK TO OURS EVALUATION BUDGET SPENT TO DATE</t>
    <phoneticPr fontId="4" type="noConversion"/>
  </si>
  <si>
    <t>DIFFERENCE</t>
    <phoneticPr fontId="4" type="noConversion"/>
  </si>
  <si>
    <t>DIFFERENCE</t>
    <phoneticPr fontId="4" type="noConversion"/>
  </si>
  <si>
    <t>MAXIMUM FROM ZK200 BUDGET ON BTO</t>
    <phoneticPr fontId="4" type="noConversion"/>
  </si>
  <si>
    <t>ZK200 SPENT TO DATE ON BTO</t>
    <phoneticPr fontId="4" type="noConversion"/>
  </si>
  <si>
    <t>May 2017</t>
    <phoneticPr fontId="4" type="noConversion"/>
  </si>
  <si>
    <t xml:space="preserve">  Telephone survey - Festival 2 (Pre)</t>
    <phoneticPr fontId="4" type="noConversion"/>
  </si>
  <si>
    <t xml:space="preserve">  Telephone survey - Festival 2 (Post)</t>
    <phoneticPr fontId="4" type="noConversion"/>
  </si>
  <si>
    <t xml:space="preserve">  Telephone survey - Festival 3 (Pre)</t>
    <phoneticPr fontId="4" type="noConversion"/>
  </si>
  <si>
    <t xml:space="preserve">  Telephone survey - Festival 3 (Post)</t>
    <phoneticPr fontId="4" type="noConversion"/>
  </si>
  <si>
    <t xml:space="preserve">  Telephone survey - Festival 4 (Pre)</t>
    <phoneticPr fontId="4" type="noConversion"/>
  </si>
  <si>
    <t xml:space="preserve">  Telephone survey - Festival 4 (Post)</t>
    <phoneticPr fontId="4" type="noConversion"/>
  </si>
  <si>
    <t>October 2017</t>
    <phoneticPr fontId="4" type="noConversion"/>
  </si>
  <si>
    <t>November 2017</t>
    <phoneticPr fontId="4" type="noConversion"/>
  </si>
  <si>
    <t>June 2017</t>
    <phoneticPr fontId="4" type="noConversion"/>
  </si>
  <si>
    <t>November 2017</t>
    <phoneticPr fontId="4" type="noConversion"/>
  </si>
  <si>
    <t>TOTAL - CORE FREELANCE BUDGET</t>
  </si>
  <si>
    <t>TOTAL - ZK200 K306</t>
  </si>
  <si>
    <t>TOTAL - ZK109 K274 C700</t>
  </si>
  <si>
    <t>TOTAL DAYS - CORE FREELANCE BUDGET</t>
    <phoneticPr fontId="4" type="noConversion"/>
  </si>
  <si>
    <t>TOTAL DAYS - ZK200 K306</t>
    <phoneticPr fontId="4" type="noConversion"/>
  </si>
  <si>
    <t>TOTAL DAYS - ZK109 K274 C700</t>
    <phoneticPr fontId="4" type="noConversion"/>
  </si>
  <si>
    <t>TOTAL DAYS</t>
    <phoneticPr fontId="4" type="noConversion"/>
  </si>
  <si>
    <t xml:space="preserve">TOTAL </t>
    <phoneticPr fontId="4" type="noConversion"/>
  </si>
  <si>
    <t>TOTAL - CORE FREELANCE BUDGET</t>
    <phoneticPr fontId="4" type="noConversion"/>
  </si>
  <si>
    <t>TOTAL - ZK200 K306</t>
    <phoneticPr fontId="4" type="noConversion"/>
  </si>
  <si>
    <t>TOTAL - ZK109 K274 C700</t>
    <phoneticPr fontId="4" type="noConversion"/>
  </si>
  <si>
    <t>TOTAL</t>
    <phoneticPr fontId="4" type="noConversion"/>
  </si>
  <si>
    <t>-</t>
    <phoneticPr fontId="4" type="noConversion"/>
  </si>
  <si>
    <t>-</t>
    <phoneticPr fontId="4" type="noConversion"/>
  </si>
  <si>
    <t>TOTAL - CORE FREELANCE BUDGET</t>
    <phoneticPr fontId="4" type="noConversion"/>
  </si>
  <si>
    <t xml:space="preserve">  Gran fees - Festival 2, travel and sustenance</t>
    <phoneticPr fontId="4" type="noConversion"/>
  </si>
  <si>
    <t xml:space="preserve">  Gran fees - Festival 3, travel and sustenance</t>
    <phoneticPr fontId="4" type="noConversion"/>
  </si>
  <si>
    <t xml:space="preserve">  Gran fees - Festival 4, travel and sustenance</t>
    <phoneticPr fontId="4" type="noConversion"/>
  </si>
  <si>
    <t xml:space="preserve">  Transcription - Festival 2</t>
    <phoneticPr fontId="4" type="noConversion"/>
  </si>
  <si>
    <t xml:space="preserve">  Transcription - Festival 3</t>
    <phoneticPr fontId="4" type="noConversion"/>
  </si>
  <si>
    <t xml:space="preserve">  Transcription - Festival 4</t>
    <phoneticPr fontId="4" type="noConversion"/>
  </si>
  <si>
    <t>Volunteers</t>
    <phoneticPr fontId="4" type="noConversion"/>
  </si>
  <si>
    <t>March 2017</t>
    <phoneticPr fontId="4" type="noConversion"/>
  </si>
  <si>
    <t xml:space="preserve">  Analsysis and reporting - Festival 1</t>
    <phoneticPr fontId="4" type="noConversion"/>
  </si>
  <si>
    <t>March 2017</t>
    <phoneticPr fontId="4" type="noConversion"/>
  </si>
  <si>
    <t>Abi Bell</t>
  </si>
  <si>
    <t xml:space="preserve">  Analysis and reporting - Festival 1</t>
  </si>
  <si>
    <t xml:space="preserve">  Analysis and reporting - End of Programme</t>
  </si>
  <si>
    <t xml:space="preserve">  Analysis and reporting - Festival 3</t>
  </si>
  <si>
    <t xml:space="preserve">  Analysis and reporting - Festival 4</t>
  </si>
  <si>
    <t xml:space="preserve">  Analysis and reporting - Festival 2</t>
  </si>
  <si>
    <t xml:space="preserve">  Moderator fees - Festival 1</t>
  </si>
  <si>
    <t xml:space="preserve">  Moderator fees - End of Programme</t>
  </si>
  <si>
    <t>Tom Brennan</t>
  </si>
  <si>
    <t xml:space="preserve">  Focus group / depth interview recruitment - Festival 1</t>
  </si>
  <si>
    <t xml:space="preserve">  Discussion guide design - Festival 1</t>
  </si>
  <si>
    <t xml:space="preserve">  Discussion guide design - End of Programme</t>
  </si>
  <si>
    <t xml:space="preserve">  Freelance Researcher fees - Festival 1</t>
  </si>
  <si>
    <t xml:space="preserve">  Freelance Researcher fees - End of Programme</t>
  </si>
  <si>
    <t xml:space="preserve">  Focus group / depth interview recruitment - End of Programme</t>
  </si>
  <si>
    <t xml:space="preserve">ZK200 K306 </t>
  </si>
  <si>
    <t xml:space="preserve">  Stickers for answer options - one off cost (artwork)</t>
  </si>
  <si>
    <t xml:space="preserve">  Stickers for answer options - one off cost (print)</t>
  </si>
  <si>
    <t>Elinor Unwin; Lisa Mayes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</si>
</sst>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164" formatCode="&quot;£&quot;#,##0.00"/>
    <numFmt numFmtId="165" formatCode="&quot;$&quot;#,##0.0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16"/>
      <color indexed="8"/>
      <name val="Trebuchet MS"/>
      <family val="2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1"/>
      <color indexed="9"/>
      <name val="Trebuchet MS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/>
      <top style="double">
        <color indexed="9"/>
      </top>
      <bottom style="double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1" fillId="3" borderId="0" xfId="0" applyNumberFormat="1" applyFont="1" applyFill="1"/>
    <xf numFmtId="0" fontId="1" fillId="3" borderId="0" xfId="0" applyFont="1" applyFill="1"/>
    <xf numFmtId="164" fontId="2" fillId="0" borderId="0" xfId="0" applyNumberFormat="1" applyFont="1"/>
    <xf numFmtId="0" fontId="3" fillId="3" borderId="0" xfId="0" applyFont="1" applyFill="1"/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0" fontId="2" fillId="3" borderId="1" xfId="0" applyFont="1" applyFill="1" applyBorder="1"/>
    <xf numFmtId="164" fontId="1" fillId="3" borderId="1" xfId="0" applyNumberFormat="1" applyFont="1" applyFill="1" applyBorder="1"/>
    <xf numFmtId="0" fontId="1" fillId="3" borderId="1" xfId="0" applyFont="1" applyFill="1" applyBorder="1"/>
    <xf numFmtId="6" fontId="1" fillId="0" borderId="0" xfId="0" applyNumberFormat="1" applyFont="1"/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4" borderId="2" xfId="0" applyFont="1" applyFill="1" applyBorder="1"/>
    <xf numFmtId="164" fontId="1" fillId="4" borderId="2" xfId="0" applyNumberFormat="1" applyFont="1" applyFill="1" applyBorder="1"/>
    <xf numFmtId="0" fontId="1" fillId="4" borderId="2" xfId="0" applyFont="1" applyFill="1" applyBorder="1"/>
    <xf numFmtId="0" fontId="2" fillId="5" borderId="2" xfId="0" applyFont="1" applyFill="1" applyBorder="1"/>
    <xf numFmtId="164" fontId="1" fillId="5" borderId="2" xfId="0" applyNumberFormat="1" applyFont="1" applyFill="1" applyBorder="1"/>
    <xf numFmtId="0" fontId="1" fillId="5" borderId="2" xfId="0" applyFont="1" applyFill="1" applyBorder="1"/>
    <xf numFmtId="0" fontId="2" fillId="6" borderId="0" xfId="0" applyFont="1" applyFill="1"/>
    <xf numFmtId="164" fontId="1" fillId="6" borderId="0" xfId="0" applyNumberFormat="1" applyFont="1" applyFill="1"/>
    <xf numFmtId="0" fontId="0" fillId="6" borderId="0" xfId="0" applyFill="1" applyAlignment="1">
      <alignment wrapText="1"/>
    </xf>
    <xf numFmtId="164" fontId="2" fillId="6" borderId="1" xfId="0" applyNumberFormat="1" applyFont="1" applyFill="1" applyBorder="1"/>
    <xf numFmtId="0" fontId="5" fillId="6" borderId="1" xfId="0" applyFont="1" applyFill="1" applyBorder="1" applyAlignment="1">
      <alignment wrapText="1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3" fontId="1" fillId="0" borderId="0" xfId="0" applyNumberFormat="1" applyFont="1" applyFill="1" applyBorder="1"/>
    <xf numFmtId="0" fontId="2" fillId="7" borderId="0" xfId="0" applyFont="1" applyFill="1" applyBorder="1"/>
    <xf numFmtId="164" fontId="2" fillId="7" borderId="0" xfId="0" applyNumberFormat="1" applyFont="1" applyFill="1" applyBorder="1"/>
    <xf numFmtId="0" fontId="2" fillId="7" borderId="1" xfId="0" applyFont="1" applyFill="1" applyBorder="1"/>
    <xf numFmtId="164" fontId="2" fillId="7" borderId="1" xfId="0" applyNumberFormat="1" applyFont="1" applyFill="1" applyBorder="1"/>
    <xf numFmtId="0" fontId="2" fillId="8" borderId="2" xfId="0" applyFont="1" applyFill="1" applyBorder="1"/>
    <xf numFmtId="164" fontId="1" fillId="8" borderId="2" xfId="0" applyNumberFormat="1" applyFont="1" applyFill="1" applyBorder="1"/>
    <xf numFmtId="0" fontId="1" fillId="8" borderId="2" xfId="0" applyFont="1" applyFill="1" applyBorder="1"/>
    <xf numFmtId="164" fontId="2" fillId="8" borderId="1" xfId="0" applyNumberFormat="1" applyFont="1" applyFill="1" applyBorder="1"/>
    <xf numFmtId="0" fontId="1" fillId="8" borderId="1" xfId="0" applyFont="1" applyFill="1" applyBorder="1"/>
    <xf numFmtId="0" fontId="2" fillId="9" borderId="2" xfId="0" applyFont="1" applyFill="1" applyBorder="1"/>
    <xf numFmtId="164" fontId="1" fillId="9" borderId="2" xfId="0" applyNumberFormat="1" applyFont="1" applyFill="1" applyBorder="1"/>
    <xf numFmtId="0" fontId="1" fillId="9" borderId="2" xfId="0" applyFont="1" applyFill="1" applyBorder="1"/>
    <xf numFmtId="164" fontId="2" fillId="9" borderId="1" xfId="0" applyNumberFormat="1" applyFont="1" applyFill="1" applyBorder="1"/>
    <xf numFmtId="0" fontId="1" fillId="9" borderId="1" xfId="0" applyFont="1" applyFill="1" applyBorder="1"/>
    <xf numFmtId="164" fontId="2" fillId="11" borderId="1" xfId="0" applyNumberFormat="1" applyFont="1" applyFill="1" applyBorder="1"/>
    <xf numFmtId="0" fontId="1" fillId="11" borderId="1" xfId="0" applyFont="1" applyFill="1" applyBorder="1"/>
    <xf numFmtId="0" fontId="2" fillId="11" borderId="2" xfId="0" applyFont="1" applyFill="1" applyBorder="1"/>
    <xf numFmtId="164" fontId="1" fillId="11" borderId="2" xfId="0" applyNumberFormat="1" applyFont="1" applyFill="1" applyBorder="1"/>
    <xf numFmtId="0" fontId="1" fillId="11" borderId="2" xfId="0" applyFont="1" applyFill="1" applyBorder="1"/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166" fontId="1" fillId="0" borderId="0" xfId="0" applyNumberFormat="1" applyFont="1"/>
    <xf numFmtId="166" fontId="1" fillId="0" borderId="0" xfId="0" applyNumberFormat="1" applyFont="1" applyAlignment="1">
      <alignment wrapText="1"/>
    </xf>
    <xf numFmtId="166" fontId="1" fillId="0" borderId="0" xfId="0" applyNumberFormat="1" applyFont="1" applyFill="1"/>
    <xf numFmtId="166" fontId="1" fillId="6" borderId="0" xfId="0" applyNumberFormat="1" applyFont="1" applyFill="1"/>
    <xf numFmtId="166" fontId="2" fillId="6" borderId="1" xfId="0" applyNumberFormat="1" applyFont="1" applyFill="1" applyBorder="1"/>
    <xf numFmtId="166" fontId="2" fillId="0" borderId="0" xfId="0" applyNumberFormat="1" applyFont="1"/>
    <xf numFmtId="166" fontId="1" fillId="5" borderId="2" xfId="0" applyNumberFormat="1" applyFont="1" applyFill="1" applyBorder="1"/>
    <xf numFmtId="166" fontId="2" fillId="0" borderId="0" xfId="0" applyNumberFormat="1" applyFont="1" applyFill="1" applyBorder="1"/>
    <xf numFmtId="166" fontId="2" fillId="7" borderId="0" xfId="0" applyNumberFormat="1" applyFont="1" applyFill="1" applyBorder="1"/>
    <xf numFmtId="166" fontId="2" fillId="7" borderId="1" xfId="0" applyNumberFormat="1" applyFont="1" applyFill="1" applyBorder="1"/>
    <xf numFmtId="166" fontId="1" fillId="8" borderId="2" xfId="0" applyNumberFormat="1" applyFont="1" applyFill="1" applyBorder="1"/>
    <xf numFmtId="166" fontId="2" fillId="8" borderId="1" xfId="0" applyNumberFormat="1" applyFont="1" applyFill="1" applyBorder="1"/>
    <xf numFmtId="166" fontId="1" fillId="9" borderId="2" xfId="0" applyNumberFormat="1" applyFont="1" applyFill="1" applyBorder="1"/>
    <xf numFmtId="166" fontId="2" fillId="9" borderId="1" xfId="0" applyNumberFormat="1" applyFont="1" applyFill="1" applyBorder="1"/>
    <xf numFmtId="166" fontId="1" fillId="11" borderId="2" xfId="0" applyNumberFormat="1" applyFont="1" applyFill="1" applyBorder="1"/>
    <xf numFmtId="166" fontId="2" fillId="11" borderId="1" xfId="0" applyNumberFormat="1" applyFont="1" applyFill="1" applyBorder="1"/>
    <xf numFmtId="49" fontId="1" fillId="0" borderId="0" xfId="0" applyNumberFormat="1" applyFont="1"/>
    <xf numFmtId="49" fontId="0" fillId="0" borderId="0" xfId="0" applyNumberFormat="1" applyFill="1" applyAlignment="1">
      <alignment wrapText="1"/>
    </xf>
    <xf numFmtId="49" fontId="0" fillId="6" borderId="0" xfId="0" applyNumberFormat="1" applyFill="1" applyAlignment="1">
      <alignment wrapText="1"/>
    </xf>
    <xf numFmtId="49" fontId="1" fillId="0" borderId="0" xfId="0" applyNumberFormat="1" applyFont="1" applyFill="1" applyAlignment="1">
      <alignment wrapText="1"/>
    </xf>
    <xf numFmtId="49" fontId="5" fillId="6" borderId="1" xfId="0" applyNumberFormat="1" applyFont="1" applyFill="1" applyBorder="1" applyAlignment="1">
      <alignment wrapText="1"/>
    </xf>
    <xf numFmtId="49" fontId="1" fillId="5" borderId="2" xfId="0" applyNumberFormat="1" applyFont="1" applyFill="1" applyBorder="1"/>
    <xf numFmtId="49" fontId="2" fillId="0" borderId="0" xfId="0" applyNumberFormat="1" applyFont="1" applyFill="1" applyBorder="1"/>
    <xf numFmtId="49" fontId="2" fillId="7" borderId="0" xfId="0" applyNumberFormat="1" applyFont="1" applyFill="1" applyBorder="1"/>
    <xf numFmtId="49" fontId="1" fillId="0" borderId="0" xfId="0" applyNumberFormat="1" applyFont="1" applyFill="1" applyBorder="1"/>
    <xf numFmtId="49" fontId="2" fillId="7" borderId="1" xfId="0" applyNumberFormat="1" applyFont="1" applyFill="1" applyBorder="1"/>
    <xf numFmtId="49" fontId="1" fillId="8" borderId="2" xfId="0" applyNumberFormat="1" applyFont="1" applyFill="1" applyBorder="1"/>
    <xf numFmtId="49" fontId="1" fillId="8" borderId="1" xfId="0" applyNumberFormat="1" applyFont="1" applyFill="1" applyBorder="1"/>
    <xf numFmtId="49" fontId="1" fillId="9" borderId="2" xfId="0" applyNumberFormat="1" applyFont="1" applyFill="1" applyBorder="1"/>
    <xf numFmtId="49" fontId="1" fillId="9" borderId="1" xfId="0" applyNumberFormat="1" applyFont="1" applyFill="1" applyBorder="1"/>
    <xf numFmtId="49" fontId="1" fillId="11" borderId="2" xfId="0" applyNumberFormat="1" applyFont="1" applyFill="1" applyBorder="1"/>
    <xf numFmtId="49" fontId="1" fillId="11" borderId="1" xfId="0" applyNumberFormat="1" applyFont="1" applyFill="1" applyBorder="1"/>
    <xf numFmtId="166" fontId="1" fillId="0" borderId="0" xfId="0" applyNumberFormat="1" applyFont="1" applyAlignment="1">
      <alignment horizontal="right" wrapText="1"/>
    </xf>
    <xf numFmtId="0" fontId="1" fillId="9" borderId="0" xfId="0" applyFont="1" applyFill="1" applyBorder="1"/>
    <xf numFmtId="49" fontId="1" fillId="9" borderId="0" xfId="0" applyNumberFormat="1" applyFont="1" applyFill="1" applyBorder="1"/>
    <xf numFmtId="164" fontId="2" fillId="4" borderId="0" xfId="0" applyNumberFormat="1" applyFont="1" applyFill="1" applyBorder="1"/>
    <xf numFmtId="166" fontId="2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49" fontId="5" fillId="4" borderId="0" xfId="0" applyNumberFormat="1" applyFont="1" applyFill="1" applyBorder="1" applyAlignment="1">
      <alignment wrapText="1"/>
    </xf>
    <xf numFmtId="164" fontId="2" fillId="4" borderId="2" xfId="0" applyNumberFormat="1" applyFont="1" applyFill="1" applyBorder="1"/>
    <xf numFmtId="166" fontId="2" fillId="4" borderId="2" xfId="0" applyNumberFormat="1" applyFont="1" applyFill="1" applyBorder="1"/>
    <xf numFmtId="0" fontId="5" fillId="4" borderId="2" xfId="0" applyFont="1" applyFill="1" applyBorder="1" applyAlignment="1">
      <alignment wrapText="1"/>
    </xf>
    <xf numFmtId="49" fontId="5" fillId="4" borderId="2" xfId="0" applyNumberFormat="1" applyFont="1" applyFill="1" applyBorder="1" applyAlignment="1">
      <alignment wrapText="1"/>
    </xf>
    <xf numFmtId="164" fontId="2" fillId="4" borderId="3" xfId="0" applyNumberFormat="1" applyFont="1" applyFill="1" applyBorder="1"/>
    <xf numFmtId="166" fontId="2" fillId="4" borderId="3" xfId="0" applyNumberFormat="1" applyFont="1" applyFill="1" applyBorder="1"/>
    <xf numFmtId="0" fontId="5" fillId="4" borderId="3" xfId="0" applyFont="1" applyFill="1" applyBorder="1" applyAlignment="1">
      <alignment wrapText="1"/>
    </xf>
    <xf numFmtId="49" fontId="5" fillId="4" borderId="3" xfId="0" applyNumberFormat="1" applyFont="1" applyFill="1" applyBorder="1" applyAlignment="1">
      <alignment wrapText="1"/>
    </xf>
    <xf numFmtId="0" fontId="2" fillId="4" borderId="2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164" fontId="2" fillId="4" borderId="2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2" fillId="4" borderId="3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2" fillId="6" borderId="2" xfId="0" applyNumberFormat="1" applyFont="1" applyFill="1" applyBorder="1" applyAlignment="1">
      <alignment horizontal="right"/>
    </xf>
    <xf numFmtId="164" fontId="2" fillId="6" borderId="0" xfId="0" applyNumberFormat="1" applyFont="1" applyFill="1" applyBorder="1" applyAlignment="1">
      <alignment horizontal="right"/>
    </xf>
    <xf numFmtId="0" fontId="2" fillId="6" borderId="0" xfId="0" applyFont="1" applyFill="1" applyBorder="1" applyAlignment="1">
      <alignment horizontal="right"/>
    </xf>
    <xf numFmtId="164" fontId="2" fillId="6" borderId="0" xfId="0" applyNumberFormat="1" applyFont="1" applyFill="1" applyBorder="1"/>
    <xf numFmtId="166" fontId="2" fillId="6" borderId="0" xfId="0" applyNumberFormat="1" applyFont="1" applyFill="1" applyBorder="1"/>
    <xf numFmtId="0" fontId="5" fillId="6" borderId="0" xfId="0" applyFont="1" applyFill="1" applyBorder="1" applyAlignment="1">
      <alignment wrapText="1"/>
    </xf>
    <xf numFmtId="49" fontId="5" fillId="6" borderId="0" xfId="0" applyNumberFormat="1" applyFont="1" applyFill="1" applyBorder="1" applyAlignment="1">
      <alignment wrapText="1"/>
    </xf>
    <xf numFmtId="0" fontId="2" fillId="6" borderId="2" xfId="0" applyFont="1" applyFill="1" applyBorder="1" applyAlignment="1">
      <alignment horizontal="right"/>
    </xf>
    <xf numFmtId="164" fontId="2" fillId="6" borderId="2" xfId="0" applyNumberFormat="1" applyFont="1" applyFill="1" applyBorder="1"/>
    <xf numFmtId="166" fontId="2" fillId="6" borderId="2" xfId="0" applyNumberFormat="1" applyFont="1" applyFill="1" applyBorder="1"/>
    <xf numFmtId="0" fontId="5" fillId="6" borderId="2" xfId="0" applyFont="1" applyFill="1" applyBorder="1" applyAlignment="1">
      <alignment wrapText="1"/>
    </xf>
    <xf numFmtId="49" fontId="5" fillId="6" borderId="2" xfId="0" applyNumberFormat="1" applyFont="1" applyFill="1" applyBorder="1" applyAlignment="1">
      <alignment wrapText="1"/>
    </xf>
    <xf numFmtId="164" fontId="2" fillId="6" borderId="1" xfId="0" applyNumberFormat="1" applyFont="1" applyFill="1" applyBorder="1" applyAlignment="1">
      <alignment horizontal="right"/>
    </xf>
    <xf numFmtId="0" fontId="2" fillId="12" borderId="2" xfId="0" applyFont="1" applyFill="1" applyBorder="1" applyAlignment="1">
      <alignment horizontal="right"/>
    </xf>
    <xf numFmtId="0" fontId="2" fillId="12" borderId="0" xfId="0" applyFont="1" applyFill="1" applyBorder="1" applyAlignment="1">
      <alignment horizontal="right"/>
    </xf>
    <xf numFmtId="0" fontId="2" fillId="12" borderId="1" xfId="0" applyFont="1" applyFill="1" applyBorder="1" applyAlignment="1">
      <alignment horizontal="right"/>
    </xf>
    <xf numFmtId="164" fontId="2" fillId="12" borderId="1" xfId="0" applyNumberFormat="1" applyFont="1" applyFill="1" applyBorder="1"/>
    <xf numFmtId="166" fontId="2" fillId="12" borderId="1" xfId="0" applyNumberFormat="1" applyFont="1" applyFill="1" applyBorder="1"/>
    <xf numFmtId="0" fontId="1" fillId="12" borderId="1" xfId="0" applyFont="1" applyFill="1" applyBorder="1"/>
    <xf numFmtId="49" fontId="1" fillId="12" borderId="1" xfId="0" applyNumberFormat="1" applyFont="1" applyFill="1" applyBorder="1"/>
    <xf numFmtId="164" fontId="2" fillId="12" borderId="0" xfId="0" applyNumberFormat="1" applyFont="1" applyFill="1" applyBorder="1"/>
    <xf numFmtId="166" fontId="2" fillId="12" borderId="0" xfId="0" applyNumberFormat="1" applyFont="1" applyFill="1" applyBorder="1"/>
    <xf numFmtId="0" fontId="1" fillId="12" borderId="0" xfId="0" applyFont="1" applyFill="1" applyBorder="1"/>
    <xf numFmtId="49" fontId="1" fillId="12" borderId="0" xfId="0" applyNumberFormat="1" applyFont="1" applyFill="1" applyBorder="1"/>
    <xf numFmtId="164" fontId="2" fillId="12" borderId="2" xfId="0" applyNumberFormat="1" applyFont="1" applyFill="1" applyBorder="1"/>
    <xf numFmtId="166" fontId="2" fillId="12" borderId="2" xfId="0" applyNumberFormat="1" applyFont="1" applyFill="1" applyBorder="1"/>
    <xf numFmtId="0" fontId="1" fillId="12" borderId="2" xfId="0" applyFont="1" applyFill="1" applyBorder="1"/>
    <xf numFmtId="49" fontId="1" fillId="12" borderId="2" xfId="0" applyNumberFormat="1" applyFont="1" applyFill="1" applyBorder="1"/>
    <xf numFmtId="0" fontId="2" fillId="12" borderId="0" xfId="0" applyFont="1" applyFill="1"/>
    <xf numFmtId="164" fontId="1" fillId="12" borderId="0" xfId="0" applyNumberFormat="1" applyFont="1" applyFill="1"/>
    <xf numFmtId="166" fontId="1" fillId="12" borderId="0" xfId="0" applyNumberFormat="1" applyFont="1" applyFill="1"/>
    <xf numFmtId="0" fontId="0" fillId="12" borderId="0" xfId="0" applyFill="1" applyAlignment="1">
      <alignment wrapText="1"/>
    </xf>
    <xf numFmtId="49" fontId="0" fillId="12" borderId="0" xfId="0" applyNumberFormat="1" applyFill="1" applyAlignment="1">
      <alignment wrapText="1"/>
    </xf>
    <xf numFmtId="164" fontId="2" fillId="12" borderId="2" xfId="0" applyNumberFormat="1" applyFont="1" applyFill="1" applyBorder="1" applyAlignment="1">
      <alignment horizontal="right"/>
    </xf>
    <xf numFmtId="164" fontId="2" fillId="12" borderId="0" xfId="0" applyNumberFormat="1" applyFont="1" applyFill="1" applyBorder="1" applyAlignment="1">
      <alignment horizontal="right"/>
    </xf>
    <xf numFmtId="164" fontId="2" fillId="12" borderId="1" xfId="0" applyNumberFormat="1" applyFont="1" applyFill="1" applyBorder="1" applyAlignment="1">
      <alignment horizontal="right"/>
    </xf>
    <xf numFmtId="0" fontId="2" fillId="13" borderId="2" xfId="0" applyFont="1" applyFill="1" applyBorder="1" applyAlignment="1">
      <alignment horizontal="right"/>
    </xf>
    <xf numFmtId="164" fontId="2" fillId="13" borderId="1" xfId="0" applyNumberFormat="1" applyFont="1" applyFill="1" applyBorder="1"/>
    <xf numFmtId="164" fontId="2" fillId="13" borderId="2" xfId="0" applyNumberFormat="1" applyFont="1" applyFill="1" applyBorder="1" applyAlignment="1">
      <alignment horizontal="right"/>
    </xf>
    <xf numFmtId="166" fontId="2" fillId="13" borderId="1" xfId="0" applyNumberFormat="1" applyFont="1" applyFill="1" applyBorder="1"/>
    <xf numFmtId="0" fontId="2" fillId="13" borderId="1" xfId="0" applyFont="1" applyFill="1" applyBorder="1"/>
    <xf numFmtId="49" fontId="2" fillId="13" borderId="1" xfId="0" applyNumberFormat="1" applyFont="1" applyFill="1" applyBorder="1"/>
    <xf numFmtId="0" fontId="2" fillId="13" borderId="0" xfId="0" applyFont="1" applyFill="1" applyBorder="1" applyAlignment="1">
      <alignment horizontal="right"/>
    </xf>
    <xf numFmtId="164" fontId="2" fillId="13" borderId="0" xfId="0" applyNumberFormat="1" applyFont="1" applyFill="1" applyBorder="1"/>
    <xf numFmtId="164" fontId="2" fillId="13" borderId="0" xfId="0" applyNumberFormat="1" applyFont="1" applyFill="1" applyBorder="1" applyAlignment="1">
      <alignment horizontal="right"/>
    </xf>
    <xf numFmtId="166" fontId="2" fillId="13" borderId="0" xfId="0" applyNumberFormat="1" applyFont="1" applyFill="1" applyBorder="1"/>
    <xf numFmtId="0" fontId="2" fillId="13" borderId="0" xfId="0" applyFont="1" applyFill="1" applyBorder="1"/>
    <xf numFmtId="49" fontId="2" fillId="13" borderId="0" xfId="0" applyNumberFormat="1" applyFont="1" applyFill="1" applyBorder="1"/>
    <xf numFmtId="0" fontId="2" fillId="13" borderId="1" xfId="0" applyFont="1" applyFill="1" applyBorder="1" applyAlignment="1">
      <alignment horizontal="right"/>
    </xf>
    <xf numFmtId="164" fontId="2" fillId="13" borderId="1" xfId="0" applyNumberFormat="1" applyFont="1" applyFill="1" applyBorder="1" applyAlignment="1">
      <alignment horizontal="right"/>
    </xf>
    <xf numFmtId="164" fontId="2" fillId="13" borderId="2" xfId="0" applyNumberFormat="1" applyFont="1" applyFill="1" applyBorder="1"/>
    <xf numFmtId="166" fontId="2" fillId="13" borderId="2" xfId="0" applyNumberFormat="1" applyFont="1" applyFill="1" applyBorder="1"/>
    <xf numFmtId="0" fontId="2" fillId="13" borderId="2" xfId="0" applyFont="1" applyFill="1" applyBorder="1"/>
    <xf numFmtId="49" fontId="2" fillId="13" borderId="2" xfId="0" applyNumberFormat="1" applyFont="1" applyFill="1" applyBorder="1"/>
    <xf numFmtId="164" fontId="2" fillId="8" borderId="2" xfId="0" applyNumberFormat="1" applyFont="1" applyFill="1" applyBorder="1"/>
    <xf numFmtId="166" fontId="2" fillId="8" borderId="2" xfId="0" applyNumberFormat="1" applyFont="1" applyFill="1" applyBorder="1"/>
    <xf numFmtId="164" fontId="2" fillId="9" borderId="2" xfId="0" applyNumberFormat="1" applyFont="1" applyFill="1" applyBorder="1"/>
    <xf numFmtId="166" fontId="2" fillId="9" borderId="2" xfId="0" applyNumberFormat="1" applyFont="1" applyFill="1" applyBorder="1"/>
    <xf numFmtId="164" fontId="2" fillId="11" borderId="0" xfId="0" applyNumberFormat="1" applyFont="1" applyFill="1" applyBorder="1"/>
    <xf numFmtId="166" fontId="2" fillId="11" borderId="0" xfId="0" applyNumberFormat="1" applyFont="1" applyFill="1" applyBorder="1"/>
    <xf numFmtId="0" fontId="1" fillId="11" borderId="0" xfId="0" applyFont="1" applyFill="1" applyBorder="1"/>
    <xf numFmtId="49" fontId="1" fillId="11" borderId="0" xfId="0" applyNumberFormat="1" applyFont="1" applyFill="1" applyBorder="1"/>
    <xf numFmtId="0" fontId="2" fillId="7" borderId="2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right"/>
    </xf>
    <xf numFmtId="164" fontId="2" fillId="7" borderId="2" xfId="0" applyNumberFormat="1" applyFont="1" applyFill="1" applyBorder="1"/>
    <xf numFmtId="166" fontId="2" fillId="7" borderId="2" xfId="0" applyNumberFormat="1" applyFont="1" applyFill="1" applyBorder="1"/>
    <xf numFmtId="0" fontId="2" fillId="7" borderId="2" xfId="0" applyFont="1" applyFill="1" applyBorder="1"/>
    <xf numFmtId="49" fontId="2" fillId="7" borderId="2" xfId="0" applyNumberFormat="1" applyFont="1" applyFill="1" applyBorder="1"/>
    <xf numFmtId="0" fontId="2" fillId="7" borderId="1" xfId="0" applyFont="1" applyFill="1" applyBorder="1" applyAlignment="1">
      <alignment horizontal="right"/>
    </xf>
    <xf numFmtId="164" fontId="2" fillId="7" borderId="2" xfId="0" applyNumberFormat="1" applyFont="1" applyFill="1" applyBorder="1" applyAlignment="1">
      <alignment horizontal="right"/>
    </xf>
    <xf numFmtId="164" fontId="2" fillId="7" borderId="0" xfId="0" applyNumberFormat="1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right"/>
    </xf>
    <xf numFmtId="0" fontId="2" fillId="8" borderId="2" xfId="0" applyFont="1" applyFill="1" applyBorder="1" applyAlignment="1">
      <alignment horizontal="right"/>
    </xf>
    <xf numFmtId="164" fontId="2" fillId="8" borderId="2" xfId="0" applyNumberFormat="1" applyFont="1" applyFill="1" applyBorder="1" applyAlignment="1">
      <alignment horizontal="right"/>
    </xf>
    <xf numFmtId="0" fontId="2" fillId="8" borderId="0" xfId="0" applyFont="1" applyFill="1" applyBorder="1" applyAlignment="1">
      <alignment horizontal="right"/>
    </xf>
    <xf numFmtId="164" fontId="2" fillId="8" borderId="0" xfId="0" applyNumberFormat="1" applyFont="1" applyFill="1" applyBorder="1" applyAlignment="1">
      <alignment horizontal="right"/>
    </xf>
    <xf numFmtId="164" fontId="2" fillId="8" borderId="1" xfId="0" applyNumberFormat="1" applyFont="1" applyFill="1" applyBorder="1" applyAlignment="1">
      <alignment horizontal="right"/>
    </xf>
    <xf numFmtId="164" fontId="2" fillId="8" borderId="0" xfId="0" applyNumberFormat="1" applyFont="1" applyFill="1" applyBorder="1"/>
    <xf numFmtId="166" fontId="2" fillId="8" borderId="0" xfId="0" applyNumberFormat="1" applyFont="1" applyFill="1" applyBorder="1"/>
    <xf numFmtId="0" fontId="1" fillId="8" borderId="0" xfId="0" applyFont="1" applyFill="1" applyBorder="1"/>
    <xf numFmtId="49" fontId="1" fillId="8" borderId="0" xfId="0" applyNumberFormat="1" applyFont="1" applyFill="1" applyBorder="1"/>
    <xf numFmtId="0" fontId="2" fillId="8" borderId="1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right"/>
    </xf>
    <xf numFmtId="164" fontId="2" fillId="9" borderId="2" xfId="0" applyNumberFormat="1" applyFont="1" applyFill="1" applyBorder="1" applyAlignment="1">
      <alignment horizontal="right"/>
    </xf>
    <xf numFmtId="0" fontId="2" fillId="9" borderId="0" xfId="0" applyFont="1" applyFill="1" applyBorder="1" applyAlignment="1">
      <alignment horizontal="right"/>
    </xf>
    <xf numFmtId="164" fontId="2" fillId="9" borderId="0" xfId="0" applyNumberFormat="1" applyFont="1" applyFill="1" applyBorder="1" applyAlignment="1">
      <alignment horizontal="right"/>
    </xf>
    <xf numFmtId="164" fontId="2" fillId="9" borderId="1" xfId="0" applyNumberFormat="1" applyFont="1" applyFill="1" applyBorder="1" applyAlignment="1">
      <alignment horizontal="right"/>
    </xf>
    <xf numFmtId="164" fontId="2" fillId="9" borderId="0" xfId="0" applyNumberFormat="1" applyFont="1" applyFill="1" applyBorder="1"/>
    <xf numFmtId="166" fontId="2" fillId="9" borderId="0" xfId="0" applyNumberFormat="1" applyFont="1" applyFill="1" applyBorder="1"/>
    <xf numFmtId="0" fontId="2" fillId="9" borderId="1" xfId="0" applyFont="1" applyFill="1" applyBorder="1" applyAlignment="1">
      <alignment horizontal="right"/>
    </xf>
    <xf numFmtId="0" fontId="2" fillId="11" borderId="2" xfId="0" applyFont="1" applyFill="1" applyBorder="1" applyAlignment="1">
      <alignment horizontal="right"/>
    </xf>
    <xf numFmtId="164" fontId="2" fillId="11" borderId="2" xfId="0" applyNumberFormat="1" applyFont="1" applyFill="1" applyBorder="1" applyAlignment="1">
      <alignment horizontal="right"/>
    </xf>
    <xf numFmtId="0" fontId="2" fillId="11" borderId="0" xfId="0" applyFont="1" applyFill="1" applyBorder="1" applyAlignment="1">
      <alignment horizontal="right"/>
    </xf>
    <xf numFmtId="164" fontId="2" fillId="11" borderId="0" xfId="0" applyNumberFormat="1" applyFont="1" applyFill="1" applyBorder="1" applyAlignment="1">
      <alignment horizontal="right"/>
    </xf>
    <xf numFmtId="164" fontId="2" fillId="11" borderId="1" xfId="0" applyNumberFormat="1" applyFont="1" applyFill="1" applyBorder="1" applyAlignment="1">
      <alignment horizontal="right"/>
    </xf>
    <xf numFmtId="164" fontId="2" fillId="11" borderId="2" xfId="0" applyNumberFormat="1" applyFont="1" applyFill="1" applyBorder="1"/>
    <xf numFmtId="166" fontId="2" fillId="11" borderId="2" xfId="0" applyNumberFormat="1" applyFont="1" applyFill="1" applyBorder="1"/>
    <xf numFmtId="0" fontId="2" fillId="11" borderId="1" xfId="0" applyFont="1" applyFill="1" applyBorder="1" applyAlignment="1">
      <alignment horizontal="right"/>
    </xf>
    <xf numFmtId="0" fontId="6" fillId="10" borderId="0" xfId="0" applyFont="1" applyFill="1" applyBorder="1" applyAlignment="1">
      <alignment horizontal="left"/>
    </xf>
    <xf numFmtId="164" fontId="6" fillId="10" borderId="0" xfId="0" applyNumberFormat="1" applyFont="1" applyFill="1" applyBorder="1"/>
    <xf numFmtId="164" fontId="6" fillId="10" borderId="0" xfId="0" applyNumberFormat="1" applyFont="1" applyFill="1" applyBorder="1" applyAlignment="1">
      <alignment horizontal="left"/>
    </xf>
    <xf numFmtId="166" fontId="6" fillId="10" borderId="0" xfId="0" applyNumberFormat="1" applyFont="1" applyFill="1" applyBorder="1"/>
    <xf numFmtId="0" fontId="6" fillId="10" borderId="0" xfId="0" applyFont="1" applyFill="1" applyBorder="1"/>
    <xf numFmtId="49" fontId="6" fillId="10" borderId="0" xfId="0" applyNumberFormat="1" applyFont="1" applyFill="1" applyBorder="1"/>
    <xf numFmtId="0" fontId="6" fillId="10" borderId="4" xfId="0" applyFont="1" applyFill="1" applyBorder="1" applyAlignment="1">
      <alignment horizontal="left"/>
    </xf>
    <xf numFmtId="164" fontId="6" fillId="10" borderId="4" xfId="0" applyNumberFormat="1" applyFont="1" applyFill="1" applyBorder="1"/>
    <xf numFmtId="164" fontId="6" fillId="10" borderId="4" xfId="0" applyNumberFormat="1" applyFont="1" applyFill="1" applyBorder="1" applyAlignment="1">
      <alignment horizontal="left"/>
    </xf>
    <xf numFmtId="166" fontId="6" fillId="10" borderId="4" xfId="0" applyNumberFormat="1" applyFont="1" applyFill="1" applyBorder="1"/>
    <xf numFmtId="0" fontId="6" fillId="10" borderId="4" xfId="0" applyFont="1" applyFill="1" applyBorder="1"/>
    <xf numFmtId="49" fontId="6" fillId="10" borderId="4" xfId="0" applyNumberFormat="1" applyFont="1" applyFill="1" applyBorder="1"/>
    <xf numFmtId="0" fontId="6" fillId="10" borderId="5" xfId="0" applyFont="1" applyFill="1" applyBorder="1" applyAlignment="1">
      <alignment horizontal="left"/>
    </xf>
    <xf numFmtId="164" fontId="6" fillId="10" borderId="5" xfId="0" applyNumberFormat="1" applyFont="1" applyFill="1" applyBorder="1"/>
    <xf numFmtId="164" fontId="6" fillId="10" borderId="5" xfId="0" applyNumberFormat="1" applyFont="1" applyFill="1" applyBorder="1" applyAlignment="1">
      <alignment horizontal="left"/>
    </xf>
    <xf numFmtId="166" fontId="6" fillId="10" borderId="5" xfId="0" applyNumberFormat="1" applyFont="1" applyFill="1" applyBorder="1"/>
    <xf numFmtId="0" fontId="6" fillId="10" borderId="5" xfId="0" applyFont="1" applyFill="1" applyBorder="1"/>
    <xf numFmtId="49" fontId="6" fillId="10" borderId="5" xfId="0" applyNumberFormat="1" applyFont="1" applyFill="1" applyBorder="1"/>
    <xf numFmtId="0" fontId="2" fillId="0" borderId="6" xfId="0" applyFont="1" applyBorder="1"/>
    <xf numFmtId="164" fontId="2" fillId="0" borderId="6" xfId="0" applyNumberFormat="1" applyFont="1" applyBorder="1"/>
    <xf numFmtId="166" fontId="1" fillId="0" borderId="0" xfId="0" applyNumberFormat="1" applyFont="1" applyAlignment="1">
      <alignment horizontal="right"/>
    </xf>
    <xf numFmtId="0" fontId="2" fillId="14" borderId="2" xfId="0" applyFont="1" applyFill="1" applyBorder="1" applyAlignment="1">
      <alignment horizontal="right"/>
    </xf>
    <xf numFmtId="164" fontId="2" fillId="14" borderId="2" xfId="0" applyNumberFormat="1" applyFont="1" applyFill="1" applyBorder="1"/>
    <xf numFmtId="164" fontId="2" fillId="14" borderId="2" xfId="0" applyNumberFormat="1" applyFont="1" applyFill="1" applyBorder="1" applyAlignment="1">
      <alignment horizontal="right"/>
    </xf>
    <xf numFmtId="166" fontId="2" fillId="14" borderId="2" xfId="0" applyNumberFormat="1" applyFont="1" applyFill="1" applyBorder="1"/>
    <xf numFmtId="0" fontId="1" fillId="14" borderId="2" xfId="0" applyFont="1" applyFill="1" applyBorder="1"/>
    <xf numFmtId="49" fontId="1" fillId="14" borderId="2" xfId="0" applyNumberFormat="1" applyFont="1" applyFill="1" applyBorder="1"/>
    <xf numFmtId="0" fontId="2" fillId="14" borderId="0" xfId="0" applyFont="1" applyFill="1" applyBorder="1" applyAlignment="1">
      <alignment horizontal="right"/>
    </xf>
    <xf numFmtId="164" fontId="2" fillId="14" borderId="0" xfId="0" applyNumberFormat="1" applyFont="1" applyFill="1" applyBorder="1"/>
    <xf numFmtId="164" fontId="2" fillId="14" borderId="0" xfId="0" applyNumberFormat="1" applyFont="1" applyFill="1" applyBorder="1" applyAlignment="1">
      <alignment horizontal="right"/>
    </xf>
    <xf numFmtId="166" fontId="2" fillId="14" borderId="0" xfId="0" applyNumberFormat="1" applyFont="1" applyFill="1" applyBorder="1"/>
    <xf numFmtId="0" fontId="1" fillId="14" borderId="0" xfId="0" applyFont="1" applyFill="1" applyBorder="1"/>
    <xf numFmtId="49" fontId="1" fillId="14" borderId="0" xfId="0" applyNumberFormat="1" applyFont="1" applyFill="1" applyBorder="1"/>
    <xf numFmtId="0" fontId="2" fillId="14" borderId="1" xfId="0" applyFont="1" applyFill="1" applyBorder="1" applyAlignment="1">
      <alignment horizontal="right"/>
    </xf>
    <xf numFmtId="164" fontId="2" fillId="14" borderId="1" xfId="0" applyNumberFormat="1" applyFont="1" applyFill="1" applyBorder="1"/>
    <xf numFmtId="164" fontId="2" fillId="14" borderId="1" xfId="0" applyNumberFormat="1" applyFont="1" applyFill="1" applyBorder="1" applyAlignment="1">
      <alignment horizontal="right"/>
    </xf>
    <xf numFmtId="166" fontId="2" fillId="14" borderId="1" xfId="0" applyNumberFormat="1" applyFont="1" applyFill="1" applyBorder="1"/>
    <xf numFmtId="0" fontId="1" fillId="14" borderId="1" xfId="0" applyFont="1" applyFill="1" applyBorder="1"/>
    <xf numFmtId="49" fontId="1" fillId="14" borderId="1" xfId="0" applyNumberFormat="1" applyFont="1" applyFill="1" applyBorder="1"/>
    <xf numFmtId="0" fontId="2" fillId="14" borderId="2" xfId="0" applyFont="1" applyFill="1" applyBorder="1"/>
    <xf numFmtId="164" fontId="1" fillId="14" borderId="2" xfId="0" applyNumberFormat="1" applyFont="1" applyFill="1" applyBorder="1"/>
    <xf numFmtId="166" fontId="1" fillId="1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156"/>
  <sheetViews>
    <sheetView tabSelected="1" topLeftCell="A139" workbookViewId="0">
      <selection activeCell="G155" sqref="G155"/>
    </sheetView>
  </sheetViews>
  <sheetFormatPr defaultColWidth="8.85546875" defaultRowHeight="16.5" x14ac:dyDescent="0.3"/>
  <cols>
    <col min="1" max="1" width="71.85546875" style="1" customWidth="1"/>
    <col min="2" max="2" width="17.42578125" style="3" customWidth="1"/>
    <col min="3" max="3" width="17" style="3" customWidth="1"/>
    <col min="4" max="5" width="20.85546875" style="3" hidden="1" customWidth="1"/>
    <col min="6" max="6" width="20" style="3" hidden="1" customWidth="1"/>
    <col min="7" max="7" width="61.140625" style="3" customWidth="1"/>
    <col min="8" max="8" width="23.140625" style="3" customWidth="1"/>
    <col min="9" max="9" width="42.140625" style="1" customWidth="1"/>
    <col min="10" max="10" width="42.28515625" style="1" customWidth="1"/>
    <col min="11" max="16384" width="8.85546875" style="1"/>
  </cols>
  <sheetData>
    <row r="1" spans="1:10" ht="21" x14ac:dyDescent="0.35">
      <c r="A1" s="7" t="s">
        <v>49</v>
      </c>
      <c r="B1" s="4"/>
      <c r="C1" s="4"/>
      <c r="D1" s="4"/>
      <c r="E1" s="4"/>
      <c r="F1" s="4"/>
      <c r="G1" s="4"/>
      <c r="H1" s="4"/>
      <c r="I1" s="5"/>
      <c r="J1" s="5"/>
    </row>
    <row r="3" spans="1:10" x14ac:dyDescent="0.3">
      <c r="A3" s="10" t="s">
        <v>52</v>
      </c>
      <c r="B3" s="11"/>
      <c r="C3" s="11"/>
      <c r="D3" s="11"/>
      <c r="E3" s="11"/>
      <c r="F3" s="11"/>
      <c r="G3" s="11"/>
      <c r="H3" s="11"/>
      <c r="I3" s="12"/>
      <c r="J3" s="12"/>
    </row>
    <row r="4" spans="1:10" x14ac:dyDescent="0.3">
      <c r="A4" s="8"/>
      <c r="B4" s="9" t="s">
        <v>37</v>
      </c>
      <c r="C4" s="9" t="s">
        <v>47</v>
      </c>
      <c r="D4" s="9" t="s">
        <v>41</v>
      </c>
      <c r="E4" s="9" t="s">
        <v>42</v>
      </c>
      <c r="F4" s="9" t="s">
        <v>43</v>
      </c>
      <c r="G4" s="9" t="s">
        <v>21</v>
      </c>
      <c r="H4" s="9" t="s">
        <v>18</v>
      </c>
      <c r="I4" s="8" t="s">
        <v>19</v>
      </c>
      <c r="J4" s="8" t="s">
        <v>20</v>
      </c>
    </row>
    <row r="5" spans="1:10" x14ac:dyDescent="0.3">
      <c r="A5" s="18" t="s">
        <v>50</v>
      </c>
      <c r="B5" s="19"/>
      <c r="C5" s="19"/>
      <c r="D5" s="19"/>
      <c r="E5" s="19"/>
      <c r="F5" s="19"/>
      <c r="G5" s="19"/>
      <c r="H5" s="19"/>
      <c r="I5" s="20"/>
      <c r="J5" s="20"/>
    </row>
    <row r="6" spans="1:10" x14ac:dyDescent="0.3">
      <c r="A6" s="1" t="s">
        <v>90</v>
      </c>
      <c r="B6" s="3">
        <v>200</v>
      </c>
      <c r="C6" s="3">
        <v>200</v>
      </c>
      <c r="G6" s="53" t="s">
        <v>108</v>
      </c>
      <c r="H6" s="55">
        <v>1</v>
      </c>
      <c r="I6" s="53" t="s">
        <v>26</v>
      </c>
      <c r="J6" s="71" t="s">
        <v>96</v>
      </c>
    </row>
    <row r="7" spans="1:10" x14ac:dyDescent="0.3">
      <c r="A7" s="1" t="s">
        <v>98</v>
      </c>
      <c r="B7" s="3">
        <v>200</v>
      </c>
      <c r="G7" s="53" t="s">
        <v>91</v>
      </c>
      <c r="H7" s="55">
        <v>1</v>
      </c>
      <c r="I7" s="53" t="s">
        <v>26</v>
      </c>
      <c r="J7" s="71" t="s">
        <v>97</v>
      </c>
    </row>
    <row r="8" spans="1:10" x14ac:dyDescent="0.3">
      <c r="A8" s="1" t="s">
        <v>99</v>
      </c>
      <c r="B8" s="3">
        <v>200</v>
      </c>
      <c r="G8" s="53" t="s">
        <v>108</v>
      </c>
      <c r="H8" s="55">
        <v>1</v>
      </c>
      <c r="I8" s="53" t="s">
        <v>26</v>
      </c>
      <c r="J8" s="71" t="s">
        <v>71</v>
      </c>
    </row>
    <row r="9" spans="1:10" x14ac:dyDescent="0.3">
      <c r="A9" s="1" t="s">
        <v>100</v>
      </c>
      <c r="B9" s="3">
        <v>200</v>
      </c>
      <c r="G9" s="53" t="s">
        <v>108</v>
      </c>
      <c r="H9" s="55">
        <v>1</v>
      </c>
      <c r="I9" s="53" t="s">
        <v>26</v>
      </c>
      <c r="J9" s="71" t="s">
        <v>102</v>
      </c>
    </row>
    <row r="10" spans="1:10" x14ac:dyDescent="0.3">
      <c r="A10" s="1" t="s">
        <v>85</v>
      </c>
      <c r="B10" s="3">
        <v>200</v>
      </c>
      <c r="C10" s="3">
        <v>200</v>
      </c>
      <c r="G10" s="53" t="s">
        <v>89</v>
      </c>
      <c r="H10" s="55">
        <v>1</v>
      </c>
      <c r="I10" s="53" t="s">
        <v>26</v>
      </c>
      <c r="J10" s="71" t="s">
        <v>104</v>
      </c>
    </row>
    <row r="11" spans="1:10" x14ac:dyDescent="0.3">
      <c r="A11" s="1" t="s">
        <v>86</v>
      </c>
      <c r="B11" s="3">
        <v>100</v>
      </c>
      <c r="G11" s="53" t="s">
        <v>89</v>
      </c>
      <c r="H11" s="55">
        <v>0.5</v>
      </c>
      <c r="I11" s="53" t="s">
        <v>26</v>
      </c>
      <c r="J11" s="71" t="s">
        <v>97</v>
      </c>
    </row>
    <row r="12" spans="1:10" x14ac:dyDescent="0.3">
      <c r="A12" s="1" t="s">
        <v>87</v>
      </c>
      <c r="B12" s="3">
        <v>100</v>
      </c>
      <c r="G12" s="53" t="s">
        <v>89</v>
      </c>
      <c r="H12" s="55">
        <v>0.5</v>
      </c>
      <c r="I12" s="53" t="s">
        <v>26</v>
      </c>
      <c r="J12" s="71" t="s">
        <v>101</v>
      </c>
    </row>
    <row r="13" spans="1:10" x14ac:dyDescent="0.3">
      <c r="A13" s="1" t="s">
        <v>88</v>
      </c>
      <c r="B13" s="3">
        <v>100</v>
      </c>
      <c r="G13" s="53" t="s">
        <v>89</v>
      </c>
      <c r="H13" s="55">
        <v>0.5</v>
      </c>
      <c r="I13" s="53" t="s">
        <v>26</v>
      </c>
      <c r="J13" s="71" t="s">
        <v>105</v>
      </c>
    </row>
    <row r="14" spans="1:10" x14ac:dyDescent="0.3">
      <c r="A14" s="1" t="s">
        <v>16</v>
      </c>
      <c r="B14" s="3">
        <v>400</v>
      </c>
      <c r="C14" s="3">
        <v>400</v>
      </c>
      <c r="G14" s="53" t="s">
        <v>14</v>
      </c>
      <c r="H14" s="55">
        <v>2</v>
      </c>
      <c r="I14" s="53" t="s">
        <v>26</v>
      </c>
      <c r="J14" s="71" t="s">
        <v>106</v>
      </c>
    </row>
    <row r="15" spans="1:10" x14ac:dyDescent="0.3">
      <c r="A15" s="1" t="s">
        <v>17</v>
      </c>
      <c r="B15" s="3">
        <v>400</v>
      </c>
      <c r="G15" s="53" t="s">
        <v>14</v>
      </c>
      <c r="H15" s="55">
        <v>2</v>
      </c>
      <c r="I15" s="54" t="s">
        <v>25</v>
      </c>
      <c r="J15" s="71" t="s">
        <v>107</v>
      </c>
    </row>
    <row r="16" spans="1:10" x14ac:dyDescent="0.3">
      <c r="A16" s="1" t="s">
        <v>84</v>
      </c>
      <c r="B16" s="3">
        <v>400</v>
      </c>
      <c r="G16" s="53" t="s">
        <v>14</v>
      </c>
      <c r="H16" s="55">
        <v>2</v>
      </c>
      <c r="I16" s="54" t="s">
        <v>25</v>
      </c>
      <c r="J16" s="71" t="s">
        <v>70</v>
      </c>
    </row>
    <row r="17" spans="1:10" x14ac:dyDescent="0.3">
      <c r="A17" s="1" t="s">
        <v>51</v>
      </c>
      <c r="B17" s="3">
        <v>500</v>
      </c>
      <c r="G17" s="3" t="s">
        <v>22</v>
      </c>
      <c r="H17" s="87" t="s">
        <v>110</v>
      </c>
      <c r="I17" s="1" t="s">
        <v>23</v>
      </c>
      <c r="J17" s="71" t="s">
        <v>72</v>
      </c>
    </row>
    <row r="18" spans="1:10" x14ac:dyDescent="0.3">
      <c r="A18" s="1" t="s">
        <v>15</v>
      </c>
      <c r="B18" s="3">
        <v>1500</v>
      </c>
      <c r="G18" s="3" t="s">
        <v>22</v>
      </c>
      <c r="H18" s="87" t="s">
        <v>74</v>
      </c>
      <c r="I18" s="1" t="s">
        <v>23</v>
      </c>
      <c r="J18" s="71" t="s">
        <v>73</v>
      </c>
    </row>
    <row r="19" spans="1:10" s="2" customFormat="1" x14ac:dyDescent="0.3">
      <c r="A19" s="102" t="s">
        <v>190</v>
      </c>
      <c r="B19" s="94">
        <f>SUM(B6:B16)</f>
        <v>2500</v>
      </c>
      <c r="C19" s="94">
        <f>SUM(C6:C16)</f>
        <v>800</v>
      </c>
      <c r="D19" s="94"/>
      <c r="E19" s="94"/>
      <c r="F19" s="94">
        <f>SUM(F6:F10)</f>
        <v>0</v>
      </c>
      <c r="G19" s="105" t="s">
        <v>185</v>
      </c>
      <c r="H19" s="95">
        <f>SUM(H6:H16)</f>
        <v>12.5</v>
      </c>
      <c r="I19" s="96"/>
      <c r="J19" s="97"/>
    </row>
    <row r="20" spans="1:10" s="2" customFormat="1" x14ac:dyDescent="0.3">
      <c r="A20" s="103" t="s">
        <v>191</v>
      </c>
      <c r="B20" s="90">
        <f>SUM(B17:B18)</f>
        <v>2000</v>
      </c>
      <c r="C20" s="90">
        <f>SUM(C17:C18)</f>
        <v>0</v>
      </c>
      <c r="D20" s="90"/>
      <c r="E20" s="90"/>
      <c r="F20" s="90"/>
      <c r="G20" s="106" t="s">
        <v>186</v>
      </c>
      <c r="H20" s="91">
        <v>0</v>
      </c>
      <c r="I20" s="92"/>
      <c r="J20" s="93"/>
    </row>
    <row r="21" spans="1:10" s="2" customFormat="1" x14ac:dyDescent="0.3">
      <c r="A21" s="104" t="s">
        <v>192</v>
      </c>
      <c r="B21" s="98">
        <v>0</v>
      </c>
      <c r="C21" s="98">
        <v>0</v>
      </c>
      <c r="D21" s="98"/>
      <c r="E21" s="98"/>
      <c r="F21" s="98"/>
      <c r="G21" s="107" t="s">
        <v>187</v>
      </c>
      <c r="H21" s="99">
        <v>0</v>
      </c>
      <c r="I21" s="100"/>
      <c r="J21" s="101"/>
    </row>
    <row r="22" spans="1:10" s="2" customFormat="1" x14ac:dyDescent="0.3">
      <c r="A22" s="103" t="s">
        <v>189</v>
      </c>
      <c r="B22" s="90">
        <f>SUM(B19:B21)</f>
        <v>4500</v>
      </c>
      <c r="C22" s="90">
        <f>SUM(C19:C21)</f>
        <v>800</v>
      </c>
      <c r="D22" s="90"/>
      <c r="E22" s="90"/>
      <c r="F22" s="90"/>
      <c r="G22" s="106" t="s">
        <v>188</v>
      </c>
      <c r="H22" s="91">
        <f>SUM(H19:H21)</f>
        <v>12.5</v>
      </c>
      <c r="I22" s="92"/>
      <c r="J22" s="93"/>
    </row>
    <row r="23" spans="1:10" x14ac:dyDescent="0.3">
      <c r="A23" s="14"/>
      <c r="B23" s="15"/>
      <c r="C23" s="15"/>
      <c r="D23" s="15"/>
      <c r="E23" s="15"/>
      <c r="F23" s="15"/>
      <c r="G23" s="15"/>
      <c r="H23" s="57"/>
      <c r="I23" s="17"/>
      <c r="J23" s="72"/>
    </row>
    <row r="24" spans="1:10" x14ac:dyDescent="0.3">
      <c r="A24" s="24" t="s">
        <v>1</v>
      </c>
      <c r="B24" s="25"/>
      <c r="C24" s="25"/>
      <c r="D24" s="25"/>
      <c r="E24" s="25"/>
      <c r="F24" s="25"/>
      <c r="G24" s="25"/>
      <c r="H24" s="58"/>
      <c r="I24" s="26"/>
      <c r="J24" s="73"/>
    </row>
    <row r="25" spans="1:10" x14ac:dyDescent="0.3">
      <c r="A25" s="14" t="s">
        <v>92</v>
      </c>
      <c r="B25" s="15">
        <v>0</v>
      </c>
      <c r="C25" s="15">
        <v>0</v>
      </c>
      <c r="D25" s="15"/>
      <c r="E25" s="15"/>
      <c r="F25" s="15"/>
      <c r="G25" s="15" t="s">
        <v>109</v>
      </c>
      <c r="H25" s="57">
        <v>0.5</v>
      </c>
      <c r="I25" s="16" t="s">
        <v>143</v>
      </c>
      <c r="J25" s="74" t="s">
        <v>106</v>
      </c>
    </row>
    <row r="26" spans="1:10" x14ac:dyDescent="0.3">
      <c r="A26" s="14" t="s">
        <v>93</v>
      </c>
      <c r="B26" s="15">
        <v>0</v>
      </c>
      <c r="C26" s="15">
        <v>0</v>
      </c>
      <c r="D26" s="15"/>
      <c r="E26" s="15"/>
      <c r="F26" s="15"/>
      <c r="G26" s="15" t="s">
        <v>109</v>
      </c>
      <c r="H26" s="57">
        <v>0.5</v>
      </c>
      <c r="I26" s="16" t="s">
        <v>144</v>
      </c>
      <c r="J26" s="74" t="s">
        <v>75</v>
      </c>
    </row>
    <row r="27" spans="1:10" x14ac:dyDescent="0.3">
      <c r="A27" s="14" t="s">
        <v>94</v>
      </c>
      <c r="B27" s="15">
        <v>0</v>
      </c>
      <c r="C27" s="15">
        <v>0</v>
      </c>
      <c r="D27" s="15"/>
      <c r="E27" s="15"/>
      <c r="F27" s="15"/>
      <c r="G27" s="15" t="s">
        <v>109</v>
      </c>
      <c r="H27" s="57">
        <v>0.5</v>
      </c>
      <c r="I27" s="16" t="s">
        <v>144</v>
      </c>
      <c r="J27" s="74" t="s">
        <v>76</v>
      </c>
    </row>
    <row r="28" spans="1:10" x14ac:dyDescent="0.3">
      <c r="A28" s="14" t="s">
        <v>95</v>
      </c>
      <c r="B28" s="15">
        <v>0</v>
      </c>
      <c r="C28" s="15">
        <v>0</v>
      </c>
      <c r="D28" s="15"/>
      <c r="E28" s="15"/>
      <c r="F28" s="15"/>
      <c r="G28" s="15" t="s">
        <v>109</v>
      </c>
      <c r="H28" s="57">
        <v>0.5</v>
      </c>
      <c r="I28" s="16" t="s">
        <v>144</v>
      </c>
      <c r="J28" s="74" t="s">
        <v>77</v>
      </c>
    </row>
    <row r="29" spans="1:10" x14ac:dyDescent="0.3">
      <c r="A29" s="14" t="s">
        <v>111</v>
      </c>
      <c r="B29" s="15">
        <v>200</v>
      </c>
      <c r="C29" s="15">
        <v>200</v>
      </c>
      <c r="D29" s="15"/>
      <c r="E29" s="15"/>
      <c r="F29" s="15"/>
      <c r="G29" s="15" t="s">
        <v>14</v>
      </c>
      <c r="H29" s="56">
        <v>1</v>
      </c>
      <c r="I29" s="53" t="s">
        <v>26</v>
      </c>
      <c r="J29" s="74" t="s">
        <v>106</v>
      </c>
    </row>
    <row r="30" spans="1:10" x14ac:dyDescent="0.3">
      <c r="A30" s="14" t="s">
        <v>112</v>
      </c>
      <c r="B30" s="15">
        <v>200</v>
      </c>
      <c r="C30" s="15"/>
      <c r="D30" s="15"/>
      <c r="E30" s="15"/>
      <c r="F30" s="15"/>
      <c r="G30" s="15" t="s">
        <v>14</v>
      </c>
      <c r="H30" s="56">
        <v>1</v>
      </c>
      <c r="I30" s="53" t="s">
        <v>26</v>
      </c>
      <c r="J30" s="74" t="s">
        <v>75</v>
      </c>
    </row>
    <row r="31" spans="1:10" x14ac:dyDescent="0.3">
      <c r="A31" s="14" t="s">
        <v>12</v>
      </c>
      <c r="B31" s="15">
        <v>200</v>
      </c>
      <c r="C31" s="15"/>
      <c r="D31" s="15"/>
      <c r="E31" s="15"/>
      <c r="F31" s="15"/>
      <c r="G31" s="15" t="s">
        <v>14</v>
      </c>
      <c r="H31" s="56">
        <v>1</v>
      </c>
      <c r="I31" s="53" t="s">
        <v>26</v>
      </c>
      <c r="J31" s="74" t="s">
        <v>76</v>
      </c>
    </row>
    <row r="32" spans="1:10" x14ac:dyDescent="0.3">
      <c r="A32" s="14" t="s">
        <v>13</v>
      </c>
      <c r="B32" s="15">
        <v>200</v>
      </c>
      <c r="C32" s="15"/>
      <c r="D32" s="15"/>
      <c r="E32" s="15"/>
      <c r="F32" s="15"/>
      <c r="G32" s="15" t="s">
        <v>14</v>
      </c>
      <c r="H32" s="56">
        <v>1</v>
      </c>
      <c r="I32" s="53" t="s">
        <v>26</v>
      </c>
      <c r="J32" s="74" t="s">
        <v>77</v>
      </c>
    </row>
    <row r="33" spans="1:10" x14ac:dyDescent="0.3">
      <c r="A33" s="117" t="s">
        <v>182</v>
      </c>
      <c r="B33" s="118">
        <f>SUM(B29:B32)</f>
        <v>800</v>
      </c>
      <c r="C33" s="118">
        <f>SUM(C29:C32)</f>
        <v>200</v>
      </c>
      <c r="D33" s="118"/>
      <c r="E33" s="118"/>
      <c r="F33" s="118">
        <f>SUM(F22:F26)</f>
        <v>0</v>
      </c>
      <c r="G33" s="110" t="s">
        <v>185</v>
      </c>
      <c r="H33" s="119">
        <f>SUM(H29:H32)</f>
        <v>4</v>
      </c>
      <c r="I33" s="120"/>
      <c r="J33" s="121"/>
    </row>
    <row r="34" spans="1:10" x14ac:dyDescent="0.3">
      <c r="A34" s="112" t="s">
        <v>183</v>
      </c>
      <c r="B34" s="113">
        <v>0</v>
      </c>
      <c r="C34" s="113">
        <v>0</v>
      </c>
      <c r="D34" s="113"/>
      <c r="E34" s="113"/>
      <c r="F34" s="113">
        <f>SUM(F23:F27)</f>
        <v>0</v>
      </c>
      <c r="G34" s="111" t="s">
        <v>186</v>
      </c>
      <c r="H34" s="114">
        <v>0</v>
      </c>
      <c r="I34" s="115"/>
      <c r="J34" s="116"/>
    </row>
    <row r="35" spans="1:10" x14ac:dyDescent="0.3">
      <c r="A35" s="112" t="s">
        <v>184</v>
      </c>
      <c r="B35" s="113">
        <v>0</v>
      </c>
      <c r="C35" s="113">
        <v>0</v>
      </c>
      <c r="D35" s="113"/>
      <c r="E35" s="113"/>
      <c r="F35" s="113">
        <f>SUM(F24:F28)</f>
        <v>0</v>
      </c>
      <c r="G35" s="111" t="s">
        <v>187</v>
      </c>
      <c r="H35" s="114">
        <v>0</v>
      </c>
      <c r="I35" s="115"/>
      <c r="J35" s="116"/>
    </row>
    <row r="36" spans="1:10" x14ac:dyDescent="0.3">
      <c r="A36" s="108" t="s">
        <v>193</v>
      </c>
      <c r="B36" s="27">
        <f>SUM(B33:B35)</f>
        <v>800</v>
      </c>
      <c r="C36" s="27">
        <f>SUM(C33:C35)</f>
        <v>200</v>
      </c>
      <c r="D36" s="27"/>
      <c r="E36" s="27"/>
      <c r="F36" s="27">
        <f>SUM(F25:F29)</f>
        <v>0</v>
      </c>
      <c r="G36" s="122" t="s">
        <v>188</v>
      </c>
      <c r="H36" s="59">
        <f>SUM(H33:H35)</f>
        <v>4</v>
      </c>
      <c r="I36" s="28"/>
      <c r="J36" s="75"/>
    </row>
    <row r="37" spans="1:10" x14ac:dyDescent="0.3">
      <c r="A37" s="109"/>
      <c r="B37" s="15"/>
      <c r="C37" s="15"/>
      <c r="D37" s="15"/>
      <c r="E37" s="15"/>
      <c r="F37" s="15"/>
      <c r="G37" s="15"/>
      <c r="H37" s="57"/>
      <c r="I37" s="17"/>
      <c r="J37" s="72"/>
    </row>
    <row r="38" spans="1:10" x14ac:dyDescent="0.3">
      <c r="A38" s="138" t="s">
        <v>67</v>
      </c>
      <c r="B38" s="139"/>
      <c r="C38" s="139"/>
      <c r="D38" s="139"/>
      <c r="E38" s="139"/>
      <c r="F38" s="139"/>
      <c r="G38" s="139"/>
      <c r="H38" s="140"/>
      <c r="I38" s="141"/>
      <c r="J38" s="142"/>
    </row>
    <row r="39" spans="1:10" x14ac:dyDescent="0.3">
      <c r="A39" s="1" t="s">
        <v>216</v>
      </c>
      <c r="B39" s="3">
        <v>100</v>
      </c>
      <c r="C39" s="3">
        <v>100</v>
      </c>
      <c r="G39" s="3" t="s">
        <v>207</v>
      </c>
      <c r="H39" s="56">
        <v>0.5</v>
      </c>
      <c r="I39" s="53" t="s">
        <v>141</v>
      </c>
      <c r="J39" s="71" t="s">
        <v>78</v>
      </c>
    </row>
    <row r="40" spans="1:10" x14ac:dyDescent="0.3">
      <c r="A40" s="1" t="s">
        <v>221</v>
      </c>
      <c r="B40" s="3">
        <v>0</v>
      </c>
      <c r="C40" s="3">
        <v>0</v>
      </c>
      <c r="G40" s="3" t="s">
        <v>139</v>
      </c>
      <c r="H40" s="56">
        <v>1</v>
      </c>
      <c r="I40" s="53" t="s">
        <v>110</v>
      </c>
      <c r="J40" s="71" t="s">
        <v>102</v>
      </c>
    </row>
    <row r="41" spans="1:10" x14ac:dyDescent="0.3">
      <c r="A41" s="1" t="s">
        <v>217</v>
      </c>
      <c r="B41" s="3">
        <v>100</v>
      </c>
      <c r="C41" s="3">
        <v>100</v>
      </c>
      <c r="G41" s="3" t="s">
        <v>82</v>
      </c>
      <c r="H41" s="56">
        <v>0.5</v>
      </c>
      <c r="I41" s="53" t="s">
        <v>141</v>
      </c>
      <c r="J41" s="71" t="s">
        <v>83</v>
      </c>
    </row>
    <row r="42" spans="1:10" x14ac:dyDescent="0.3">
      <c r="A42" s="1" t="s">
        <v>218</v>
      </c>
      <c r="B42" s="3">
        <v>100</v>
      </c>
      <c r="G42" s="3" t="s">
        <v>82</v>
      </c>
      <c r="H42" s="56">
        <v>0.5</v>
      </c>
      <c r="I42" s="53" t="s">
        <v>142</v>
      </c>
      <c r="J42" s="71" t="s">
        <v>102</v>
      </c>
    </row>
    <row r="43" spans="1:10" x14ac:dyDescent="0.3">
      <c r="A43" s="1" t="s">
        <v>79</v>
      </c>
      <c r="B43" s="3">
        <v>200</v>
      </c>
      <c r="G43" s="3" t="s">
        <v>81</v>
      </c>
      <c r="H43" s="87" t="s">
        <v>110</v>
      </c>
      <c r="I43" s="1" t="s">
        <v>140</v>
      </c>
      <c r="J43" s="71" t="s">
        <v>78</v>
      </c>
    </row>
    <row r="44" spans="1:10" x14ac:dyDescent="0.3">
      <c r="A44" s="1" t="s">
        <v>80</v>
      </c>
      <c r="B44" s="3">
        <v>200</v>
      </c>
      <c r="G44" s="3" t="s">
        <v>81</v>
      </c>
      <c r="H44" s="87" t="s">
        <v>74</v>
      </c>
      <c r="I44" s="1" t="s">
        <v>23</v>
      </c>
      <c r="J44" s="71" t="s">
        <v>102</v>
      </c>
    </row>
    <row r="45" spans="1:10" x14ac:dyDescent="0.3">
      <c r="A45" s="1" t="s">
        <v>219</v>
      </c>
      <c r="B45" s="3">
        <v>250</v>
      </c>
      <c r="C45" s="3">
        <v>250</v>
      </c>
      <c r="G45" s="3" t="s">
        <v>215</v>
      </c>
      <c r="H45" s="55">
        <v>1</v>
      </c>
      <c r="I45" s="1" t="s">
        <v>222</v>
      </c>
      <c r="J45" s="71" t="s">
        <v>78</v>
      </c>
    </row>
    <row r="46" spans="1:10" x14ac:dyDescent="0.3">
      <c r="A46" s="1" t="s">
        <v>220</v>
      </c>
      <c r="B46" s="3">
        <v>250</v>
      </c>
      <c r="G46" s="3" t="s">
        <v>215</v>
      </c>
      <c r="H46" s="55">
        <v>1</v>
      </c>
      <c r="I46" s="1" t="s">
        <v>222</v>
      </c>
      <c r="J46" s="71" t="s">
        <v>102</v>
      </c>
    </row>
    <row r="47" spans="1:10" x14ac:dyDescent="0.3">
      <c r="A47" s="1" t="s">
        <v>213</v>
      </c>
      <c r="B47" s="3">
        <v>200</v>
      </c>
      <c r="C47" s="3">
        <v>200</v>
      </c>
      <c r="G47" s="3" t="s">
        <v>207</v>
      </c>
      <c r="H47" s="55">
        <v>1</v>
      </c>
      <c r="I47" s="53" t="s">
        <v>142</v>
      </c>
      <c r="J47" s="71" t="s">
        <v>78</v>
      </c>
    </row>
    <row r="48" spans="1:10" x14ac:dyDescent="0.3">
      <c r="A48" s="1" t="s">
        <v>214</v>
      </c>
      <c r="B48" s="3">
        <v>200</v>
      </c>
      <c r="G48" s="3" t="s">
        <v>207</v>
      </c>
      <c r="H48" s="55">
        <v>1</v>
      </c>
      <c r="I48" s="53" t="s">
        <v>142</v>
      </c>
      <c r="J48" s="71" t="s">
        <v>11</v>
      </c>
    </row>
    <row r="49" spans="1:10" x14ac:dyDescent="0.3">
      <c r="A49" s="1" t="s">
        <v>145</v>
      </c>
      <c r="B49" s="3">
        <v>0</v>
      </c>
      <c r="C49" s="3">
        <v>0</v>
      </c>
      <c r="G49" s="3" t="s">
        <v>203</v>
      </c>
      <c r="H49" s="56">
        <v>3</v>
      </c>
      <c r="I49" s="1" t="s">
        <v>146</v>
      </c>
      <c r="J49" s="71" t="s">
        <v>147</v>
      </c>
    </row>
    <row r="50" spans="1:10" x14ac:dyDescent="0.3">
      <c r="A50" s="1" t="s">
        <v>148</v>
      </c>
      <c r="B50" s="3">
        <v>0</v>
      </c>
      <c r="C50" s="3">
        <v>0</v>
      </c>
      <c r="G50" s="3" t="s">
        <v>24</v>
      </c>
      <c r="H50" s="56">
        <v>3</v>
      </c>
      <c r="I50" s="1" t="s">
        <v>110</v>
      </c>
      <c r="J50" s="71" t="s">
        <v>102</v>
      </c>
    </row>
    <row r="51" spans="1:10" x14ac:dyDescent="0.3">
      <c r="A51" s="14" t="s">
        <v>149</v>
      </c>
      <c r="B51" s="3">
        <v>300</v>
      </c>
      <c r="C51" s="3">
        <v>300</v>
      </c>
      <c r="G51" s="3" t="s">
        <v>14</v>
      </c>
      <c r="H51" s="56">
        <v>1.5</v>
      </c>
      <c r="I51" s="53" t="s">
        <v>142</v>
      </c>
      <c r="J51" s="71" t="s">
        <v>147</v>
      </c>
    </row>
    <row r="52" spans="1:10" x14ac:dyDescent="0.3">
      <c r="A52" s="14" t="s">
        <v>150</v>
      </c>
      <c r="B52" s="3">
        <v>300</v>
      </c>
      <c r="G52" s="3" t="s">
        <v>14</v>
      </c>
      <c r="H52" s="56">
        <v>1.5</v>
      </c>
      <c r="I52" s="53" t="s">
        <v>142</v>
      </c>
      <c r="J52" s="71" t="s">
        <v>102</v>
      </c>
    </row>
    <row r="53" spans="1:10" x14ac:dyDescent="0.3">
      <c r="A53" s="123" t="s">
        <v>182</v>
      </c>
      <c r="B53" s="134">
        <f>SUM(B39,B41,B42,B47,B48,B51,B52)</f>
        <v>1300</v>
      </c>
      <c r="C53" s="134">
        <f>SUM(C39,C41,C42,C47,C48,C51,C52)</f>
        <v>700</v>
      </c>
      <c r="D53" s="134"/>
      <c r="E53" s="134"/>
      <c r="F53" s="134">
        <f>SUM(F6:F43)</f>
        <v>0</v>
      </c>
      <c r="G53" s="143" t="s">
        <v>185</v>
      </c>
      <c r="H53" s="135">
        <f>SUM(H39,H41,H42,H47,H48,H51,H52)</f>
        <v>6.5</v>
      </c>
      <c r="I53" s="136"/>
      <c r="J53" s="137"/>
    </row>
    <row r="54" spans="1:10" x14ac:dyDescent="0.3">
      <c r="A54" s="124" t="s">
        <v>183</v>
      </c>
      <c r="B54" s="130">
        <f>SUM(B43,B44,B45,B46)</f>
        <v>900</v>
      </c>
      <c r="C54" s="130">
        <f>SUM(C43,C44,C45,C46)</f>
        <v>250</v>
      </c>
      <c r="D54" s="130"/>
      <c r="E54" s="130"/>
      <c r="F54" s="130"/>
      <c r="G54" s="144" t="s">
        <v>186</v>
      </c>
      <c r="H54" s="131">
        <f>SUM(H43,H44,H45,H46)</f>
        <v>2</v>
      </c>
      <c r="I54" s="132"/>
      <c r="J54" s="133"/>
    </row>
    <row r="55" spans="1:10" x14ac:dyDescent="0.3">
      <c r="A55" s="124" t="s">
        <v>184</v>
      </c>
      <c r="B55" s="130">
        <v>0</v>
      </c>
      <c r="C55" s="130">
        <v>0</v>
      </c>
      <c r="D55" s="130"/>
      <c r="E55" s="130"/>
      <c r="F55" s="130"/>
      <c r="G55" s="144" t="s">
        <v>187</v>
      </c>
      <c r="H55" s="131">
        <v>0</v>
      </c>
      <c r="I55" s="132"/>
      <c r="J55" s="133"/>
    </row>
    <row r="56" spans="1:10" x14ac:dyDescent="0.3">
      <c r="A56" s="125" t="s">
        <v>193</v>
      </c>
      <c r="B56" s="126">
        <f>SUM(B53:B55)</f>
        <v>2200</v>
      </c>
      <c r="C56" s="126">
        <f>SUM(C53:C55)</f>
        <v>950</v>
      </c>
      <c r="D56" s="126"/>
      <c r="E56" s="126"/>
      <c r="F56" s="126"/>
      <c r="G56" s="145" t="s">
        <v>188</v>
      </c>
      <c r="H56" s="127">
        <f>SUM(H53:H55)</f>
        <v>8.5</v>
      </c>
      <c r="I56" s="128"/>
      <c r="J56" s="129"/>
    </row>
    <row r="57" spans="1:10" x14ac:dyDescent="0.3">
      <c r="A57" s="2"/>
      <c r="B57" s="6"/>
      <c r="C57" s="6"/>
      <c r="D57" s="6"/>
      <c r="E57" s="6"/>
      <c r="F57" s="6"/>
      <c r="G57" s="6"/>
      <c r="H57" s="60"/>
      <c r="J57" s="71"/>
    </row>
    <row r="58" spans="1:10" x14ac:dyDescent="0.3">
      <c r="A58" s="21" t="s">
        <v>46</v>
      </c>
      <c r="B58" s="22"/>
      <c r="C58" s="22"/>
      <c r="D58" s="22"/>
      <c r="E58" s="22"/>
      <c r="F58" s="22"/>
      <c r="G58" s="22"/>
      <c r="H58" s="61"/>
      <c r="I58" s="23"/>
      <c r="J58" s="76"/>
    </row>
    <row r="59" spans="1:10" x14ac:dyDescent="0.3">
      <c r="A59" s="1" t="s">
        <v>151</v>
      </c>
      <c r="B59" s="3">
        <v>80</v>
      </c>
      <c r="C59" s="3">
        <v>71.92</v>
      </c>
      <c r="G59" s="3" t="s">
        <v>154</v>
      </c>
      <c r="H59" s="87" t="s">
        <v>74</v>
      </c>
      <c r="I59" s="55" t="s">
        <v>153</v>
      </c>
      <c r="J59" s="71" t="s">
        <v>96</v>
      </c>
    </row>
    <row r="60" spans="1:10" x14ac:dyDescent="0.3">
      <c r="A60" s="1" t="s">
        <v>156</v>
      </c>
      <c r="B60" s="3">
        <v>200</v>
      </c>
      <c r="C60" s="3">
        <v>210</v>
      </c>
      <c r="G60" s="3" t="s">
        <v>133</v>
      </c>
      <c r="H60" s="87" t="s">
        <v>74</v>
      </c>
      <c r="I60" s="55" t="s">
        <v>153</v>
      </c>
      <c r="J60" s="71" t="s">
        <v>103</v>
      </c>
    </row>
    <row r="61" spans="1:10" x14ac:dyDescent="0.3">
      <c r="A61" s="1" t="s">
        <v>45</v>
      </c>
      <c r="B61" s="3">
        <f>48*10</f>
        <v>480</v>
      </c>
      <c r="C61" s="3" t="s">
        <v>194</v>
      </c>
      <c r="G61" s="3" t="s">
        <v>127</v>
      </c>
      <c r="H61" s="87" t="s">
        <v>74</v>
      </c>
      <c r="I61" s="55" t="s">
        <v>153</v>
      </c>
      <c r="J61" s="71" t="s">
        <v>103</v>
      </c>
    </row>
    <row r="62" spans="1:10" x14ac:dyDescent="0.3">
      <c r="A62" s="14" t="s">
        <v>128</v>
      </c>
      <c r="B62" s="3">
        <v>200</v>
      </c>
      <c r="C62" s="3">
        <v>200</v>
      </c>
      <c r="G62" s="3" t="s">
        <v>14</v>
      </c>
      <c r="H62" s="87">
        <v>1</v>
      </c>
      <c r="I62" s="53" t="s">
        <v>142</v>
      </c>
      <c r="J62" s="71" t="s">
        <v>135</v>
      </c>
    </row>
    <row r="63" spans="1:10" x14ac:dyDescent="0.3">
      <c r="A63" s="14" t="s">
        <v>129</v>
      </c>
      <c r="B63" s="3">
        <v>200</v>
      </c>
      <c r="C63" s="3">
        <v>0</v>
      </c>
      <c r="G63" s="3" t="s">
        <v>14</v>
      </c>
      <c r="H63" s="87">
        <v>1</v>
      </c>
      <c r="I63" s="53" t="s">
        <v>142</v>
      </c>
      <c r="J63" s="74" t="s">
        <v>75</v>
      </c>
    </row>
    <row r="64" spans="1:10" x14ac:dyDescent="0.3">
      <c r="A64" s="14" t="s">
        <v>130</v>
      </c>
      <c r="B64" s="3">
        <v>200</v>
      </c>
      <c r="C64" s="3">
        <v>0</v>
      </c>
      <c r="G64" s="3" t="s">
        <v>14</v>
      </c>
      <c r="H64" s="87">
        <v>1</v>
      </c>
      <c r="I64" s="53" t="s">
        <v>142</v>
      </c>
      <c r="J64" s="74" t="s">
        <v>76</v>
      </c>
    </row>
    <row r="65" spans="1:10" x14ac:dyDescent="0.3">
      <c r="A65" s="14" t="s">
        <v>131</v>
      </c>
      <c r="B65" s="3">
        <v>200</v>
      </c>
      <c r="C65" s="3">
        <v>0</v>
      </c>
      <c r="G65" s="3" t="s">
        <v>14</v>
      </c>
      <c r="H65" s="87">
        <v>1</v>
      </c>
      <c r="I65" s="53" t="s">
        <v>142</v>
      </c>
      <c r="J65" s="74" t="s">
        <v>77</v>
      </c>
    </row>
    <row r="66" spans="1:10" x14ac:dyDescent="0.3">
      <c r="A66" s="14" t="s">
        <v>132</v>
      </c>
      <c r="B66" s="3">
        <v>500</v>
      </c>
      <c r="C66" s="3" t="s">
        <v>195</v>
      </c>
      <c r="G66" s="3" t="s">
        <v>134</v>
      </c>
      <c r="H66" s="87" t="s">
        <v>110</v>
      </c>
      <c r="I66" s="55" t="s">
        <v>153</v>
      </c>
      <c r="J66" s="71" t="s">
        <v>102</v>
      </c>
    </row>
    <row r="67" spans="1:10" x14ac:dyDescent="0.3">
      <c r="A67" s="146" t="s">
        <v>182</v>
      </c>
      <c r="B67" s="160">
        <f>SUM(B62:B65)</f>
        <v>800</v>
      </c>
      <c r="C67" s="160">
        <f>SUM(C62:C65)</f>
        <v>200</v>
      </c>
      <c r="D67" s="160"/>
      <c r="E67" s="160"/>
      <c r="F67" s="160">
        <f>SUM(F59:F62)</f>
        <v>0</v>
      </c>
      <c r="G67" s="148" t="s">
        <v>185</v>
      </c>
      <c r="H67" s="161">
        <f>SUM(H62:H66)</f>
        <v>4</v>
      </c>
      <c r="I67" s="162"/>
      <c r="J67" s="163"/>
    </row>
    <row r="68" spans="1:10" x14ac:dyDescent="0.3">
      <c r="A68" s="152" t="s">
        <v>183</v>
      </c>
      <c r="B68" s="153">
        <v>0</v>
      </c>
      <c r="C68" s="153">
        <v>0</v>
      </c>
      <c r="D68" s="153"/>
      <c r="E68" s="153"/>
      <c r="F68" s="153"/>
      <c r="G68" s="154" t="s">
        <v>186</v>
      </c>
      <c r="H68" s="155">
        <v>0</v>
      </c>
      <c r="I68" s="156"/>
      <c r="J68" s="157"/>
    </row>
    <row r="69" spans="1:10" x14ac:dyDescent="0.3">
      <c r="A69" s="152" t="s">
        <v>184</v>
      </c>
      <c r="B69" s="153">
        <f>SUM(B59:B61,B66)</f>
        <v>1260</v>
      </c>
      <c r="C69" s="153">
        <f>SUM(C59:C61,C66)</f>
        <v>281.92</v>
      </c>
      <c r="D69" s="153"/>
      <c r="E69" s="153"/>
      <c r="F69" s="153"/>
      <c r="G69" s="154" t="s">
        <v>187</v>
      </c>
      <c r="H69" s="155">
        <v>0</v>
      </c>
      <c r="I69" s="156"/>
      <c r="J69" s="157"/>
    </row>
    <row r="70" spans="1:10" x14ac:dyDescent="0.3">
      <c r="A70" s="158" t="s">
        <v>193</v>
      </c>
      <c r="B70" s="147">
        <f>SUM(B67:B69)</f>
        <v>2060</v>
      </c>
      <c r="C70" s="147">
        <f>SUM(C67:C69)</f>
        <v>481.92</v>
      </c>
      <c r="D70" s="147"/>
      <c r="E70" s="147"/>
      <c r="F70" s="147"/>
      <c r="G70" s="159" t="s">
        <v>188</v>
      </c>
      <c r="H70" s="149">
        <f>SUM(H67:H69)</f>
        <v>4</v>
      </c>
      <c r="I70" s="150"/>
      <c r="J70" s="151"/>
    </row>
    <row r="71" spans="1:10" s="14" customFormat="1" x14ac:dyDescent="0.3">
      <c r="A71" s="29"/>
      <c r="B71" s="30"/>
      <c r="C71" s="30"/>
      <c r="D71" s="30"/>
      <c r="E71" s="30"/>
      <c r="F71" s="30"/>
      <c r="G71" s="30"/>
      <c r="H71" s="62"/>
      <c r="I71" s="29"/>
      <c r="J71" s="77"/>
    </row>
    <row r="72" spans="1:10" s="14" customFormat="1" x14ac:dyDescent="0.3">
      <c r="A72" s="34" t="s">
        <v>69</v>
      </c>
      <c r="B72" s="35"/>
      <c r="C72" s="35"/>
      <c r="D72" s="35"/>
      <c r="E72" s="35"/>
      <c r="F72" s="35"/>
      <c r="G72" s="35"/>
      <c r="H72" s="63"/>
      <c r="I72" s="34"/>
      <c r="J72" s="78"/>
    </row>
    <row r="73" spans="1:10" s="14" customFormat="1" x14ac:dyDescent="0.3">
      <c r="A73" s="31" t="s">
        <v>152</v>
      </c>
      <c r="B73" s="32">
        <v>58.5</v>
      </c>
      <c r="C73" s="32">
        <f>47.94+6.39</f>
        <v>54.33</v>
      </c>
      <c r="D73" s="32"/>
      <c r="E73" s="32"/>
      <c r="F73" s="32"/>
      <c r="G73" s="3" t="s">
        <v>154</v>
      </c>
      <c r="H73" s="87" t="s">
        <v>74</v>
      </c>
      <c r="I73" s="55" t="s">
        <v>153</v>
      </c>
      <c r="J73" s="71" t="s">
        <v>96</v>
      </c>
    </row>
    <row r="74" spans="1:10" s="14" customFormat="1" x14ac:dyDescent="0.3">
      <c r="A74" s="31" t="s">
        <v>223</v>
      </c>
      <c r="B74" s="32">
        <v>50</v>
      </c>
      <c r="C74" s="32"/>
      <c r="D74" s="32"/>
      <c r="E74" s="32"/>
      <c r="F74" s="32"/>
      <c r="G74" s="3" t="s">
        <v>154</v>
      </c>
      <c r="H74" s="87" t="s">
        <v>74</v>
      </c>
      <c r="I74" s="55" t="s">
        <v>153</v>
      </c>
      <c r="J74" s="71" t="s">
        <v>103</v>
      </c>
    </row>
    <row r="75" spans="1:10" s="14" customFormat="1" x14ac:dyDescent="0.3">
      <c r="A75" s="31" t="s">
        <v>224</v>
      </c>
      <c r="B75" s="32">
        <v>20</v>
      </c>
      <c r="C75" s="32">
        <v>10</v>
      </c>
      <c r="D75" s="32"/>
      <c r="E75" s="32"/>
      <c r="F75" s="32"/>
      <c r="G75" s="3" t="s">
        <v>225</v>
      </c>
      <c r="H75" s="87" t="s">
        <v>6</v>
      </c>
      <c r="I75" s="55" t="s">
        <v>153</v>
      </c>
      <c r="J75" s="71" t="s">
        <v>96</v>
      </c>
    </row>
    <row r="76" spans="1:10" s="14" customFormat="1" x14ac:dyDescent="0.3">
      <c r="A76" s="33" t="s">
        <v>125</v>
      </c>
      <c r="B76" s="32">
        <v>80</v>
      </c>
      <c r="C76" s="32">
        <v>54.6</v>
      </c>
      <c r="D76" s="32"/>
      <c r="E76" s="32"/>
      <c r="F76" s="32"/>
      <c r="G76" s="3" t="s">
        <v>225</v>
      </c>
      <c r="H76" s="87" t="s">
        <v>74</v>
      </c>
      <c r="I76" s="55" t="s">
        <v>153</v>
      </c>
      <c r="J76" s="71" t="s">
        <v>103</v>
      </c>
    </row>
    <row r="77" spans="1:10" x14ac:dyDescent="0.3">
      <c r="A77" s="1" t="s">
        <v>126</v>
      </c>
      <c r="B77" s="3">
        <f>(84.99*8)+(27.5*8)+40+60</f>
        <v>999.92</v>
      </c>
      <c r="C77" s="3">
        <v>949.92</v>
      </c>
      <c r="G77" s="3" t="s">
        <v>155</v>
      </c>
      <c r="H77" s="87" t="s">
        <v>74</v>
      </c>
      <c r="I77" s="55" t="s">
        <v>153</v>
      </c>
      <c r="J77" s="71" t="s">
        <v>103</v>
      </c>
    </row>
    <row r="78" spans="1:10" s="2" customFormat="1" x14ac:dyDescent="0.3">
      <c r="A78" s="172" t="s">
        <v>190</v>
      </c>
      <c r="B78" s="174">
        <v>0</v>
      </c>
      <c r="C78" s="174">
        <v>0</v>
      </c>
      <c r="D78" s="174"/>
      <c r="E78" s="174"/>
      <c r="F78" s="174"/>
      <c r="G78" s="179" t="s">
        <v>185</v>
      </c>
      <c r="H78" s="175">
        <v>0</v>
      </c>
      <c r="I78" s="176"/>
      <c r="J78" s="177"/>
    </row>
    <row r="79" spans="1:10" s="2" customFormat="1" x14ac:dyDescent="0.3">
      <c r="A79" s="173" t="s">
        <v>191</v>
      </c>
      <c r="B79" s="35">
        <v>0</v>
      </c>
      <c r="C79" s="35">
        <v>0</v>
      </c>
      <c r="D79" s="35"/>
      <c r="E79" s="35"/>
      <c r="F79" s="35"/>
      <c r="G79" s="180" t="s">
        <v>186</v>
      </c>
      <c r="H79" s="63">
        <v>0</v>
      </c>
      <c r="I79" s="34"/>
      <c r="J79" s="78"/>
    </row>
    <row r="80" spans="1:10" s="2" customFormat="1" x14ac:dyDescent="0.3">
      <c r="A80" s="173" t="s">
        <v>192</v>
      </c>
      <c r="B80" s="35">
        <f>SUM(B73:B77)</f>
        <v>1208.42</v>
      </c>
      <c r="C80" s="35">
        <f>SUM(C73:C77)</f>
        <v>1068.8499999999999</v>
      </c>
      <c r="D80" s="35"/>
      <c r="E80" s="35"/>
      <c r="F80" s="35"/>
      <c r="G80" s="180" t="s">
        <v>187</v>
      </c>
      <c r="H80" s="63">
        <v>0</v>
      </c>
      <c r="I80" s="34"/>
      <c r="J80" s="78"/>
    </row>
    <row r="81" spans="1:10" s="2" customFormat="1" x14ac:dyDescent="0.3">
      <c r="A81" s="178" t="s">
        <v>189</v>
      </c>
      <c r="B81" s="37">
        <f>SUM(B78:B80)</f>
        <v>1208.42</v>
      </c>
      <c r="C81" s="37">
        <f>SUM(C78:C80)</f>
        <v>1068.8499999999999</v>
      </c>
      <c r="D81" s="37"/>
      <c r="E81" s="37"/>
      <c r="F81" s="37"/>
      <c r="G81" s="181" t="s">
        <v>188</v>
      </c>
      <c r="H81" s="64">
        <v>0</v>
      </c>
      <c r="I81" s="36"/>
      <c r="J81" s="80"/>
    </row>
    <row r="82" spans="1:10" x14ac:dyDescent="0.3">
      <c r="H82" s="55"/>
      <c r="J82" s="71"/>
    </row>
    <row r="83" spans="1:10" x14ac:dyDescent="0.3">
      <c r="A83" s="247" t="s">
        <v>44</v>
      </c>
      <c r="B83" s="248"/>
      <c r="C83" s="248"/>
      <c r="D83" s="248"/>
      <c r="E83" s="248"/>
      <c r="F83" s="248"/>
      <c r="G83" s="248"/>
      <c r="H83" s="249"/>
      <c r="I83" s="233"/>
      <c r="J83" s="234"/>
    </row>
    <row r="84" spans="1:10" x14ac:dyDescent="0.3">
      <c r="A84" s="1" t="s">
        <v>68</v>
      </c>
      <c r="B84" s="3">
        <v>100</v>
      </c>
      <c r="C84" s="3">
        <v>45</v>
      </c>
      <c r="G84" s="3" t="s">
        <v>136</v>
      </c>
      <c r="H84" s="55" t="s">
        <v>110</v>
      </c>
      <c r="I84" s="55" t="s">
        <v>153</v>
      </c>
      <c r="J84" s="71" t="s">
        <v>103</v>
      </c>
    </row>
    <row r="85" spans="1:10" x14ac:dyDescent="0.3">
      <c r="A85" s="1" t="s">
        <v>138</v>
      </c>
      <c r="B85" s="3">
        <v>650</v>
      </c>
      <c r="C85" s="3">
        <v>570</v>
      </c>
      <c r="G85" s="3" t="s">
        <v>137</v>
      </c>
      <c r="H85" s="55">
        <v>5</v>
      </c>
      <c r="I85" s="1" t="s">
        <v>140</v>
      </c>
      <c r="J85" s="71" t="s">
        <v>103</v>
      </c>
    </row>
    <row r="86" spans="1:10" x14ac:dyDescent="0.3">
      <c r="A86" s="1" t="s">
        <v>197</v>
      </c>
      <c r="B86" s="3">
        <v>700</v>
      </c>
      <c r="G86" s="3" t="s">
        <v>137</v>
      </c>
      <c r="H86" s="55">
        <v>7</v>
      </c>
      <c r="I86" s="1" t="s">
        <v>140</v>
      </c>
      <c r="J86" s="71" t="s">
        <v>97</v>
      </c>
    </row>
    <row r="87" spans="1:10" x14ac:dyDescent="0.3">
      <c r="A87" s="1" t="s">
        <v>198</v>
      </c>
      <c r="B87" s="3">
        <v>700</v>
      </c>
      <c r="G87" s="3" t="s">
        <v>137</v>
      </c>
      <c r="H87" s="55">
        <v>7</v>
      </c>
      <c r="I87" s="1" t="s">
        <v>140</v>
      </c>
      <c r="J87" s="71" t="s">
        <v>71</v>
      </c>
    </row>
    <row r="88" spans="1:10" x14ac:dyDescent="0.3">
      <c r="A88" s="1" t="s">
        <v>199</v>
      </c>
      <c r="B88" s="3">
        <v>700</v>
      </c>
      <c r="G88" s="3" t="s">
        <v>137</v>
      </c>
      <c r="H88" s="55">
        <v>7</v>
      </c>
      <c r="I88" s="1" t="s">
        <v>140</v>
      </c>
      <c r="J88" s="71" t="s">
        <v>102</v>
      </c>
    </row>
    <row r="89" spans="1:10" x14ac:dyDescent="0.3">
      <c r="A89" s="1" t="s">
        <v>145</v>
      </c>
      <c r="B89" s="3">
        <v>0</v>
      </c>
      <c r="C89" s="3">
        <v>0</v>
      </c>
      <c r="G89" s="3" t="s">
        <v>203</v>
      </c>
      <c r="H89" s="56">
        <v>4</v>
      </c>
      <c r="I89" s="1" t="s">
        <v>110</v>
      </c>
      <c r="J89" s="71" t="s">
        <v>204</v>
      </c>
    </row>
    <row r="90" spans="1:10" x14ac:dyDescent="0.3">
      <c r="A90" s="1" t="s">
        <v>200</v>
      </c>
      <c r="B90" s="3">
        <v>0</v>
      </c>
      <c r="C90" s="3">
        <v>0</v>
      </c>
      <c r="G90" s="3" t="s">
        <v>203</v>
      </c>
      <c r="H90" s="56">
        <v>4</v>
      </c>
      <c r="I90" s="1" t="s">
        <v>110</v>
      </c>
      <c r="J90" s="71" t="s">
        <v>107</v>
      </c>
    </row>
    <row r="91" spans="1:10" x14ac:dyDescent="0.3">
      <c r="A91" s="1" t="s">
        <v>201</v>
      </c>
      <c r="B91" s="3">
        <v>0</v>
      </c>
      <c r="C91" s="3">
        <v>0</v>
      </c>
      <c r="G91" s="3" t="s">
        <v>203</v>
      </c>
      <c r="H91" s="56">
        <v>4</v>
      </c>
      <c r="I91" s="1" t="s">
        <v>110</v>
      </c>
      <c r="J91" s="74" t="s">
        <v>76</v>
      </c>
    </row>
    <row r="92" spans="1:10" x14ac:dyDescent="0.3">
      <c r="A92" s="1" t="s">
        <v>202</v>
      </c>
      <c r="B92" s="3">
        <v>0</v>
      </c>
      <c r="C92" s="3">
        <v>0</v>
      </c>
      <c r="G92" s="3" t="s">
        <v>203</v>
      </c>
      <c r="H92" s="56">
        <v>4</v>
      </c>
      <c r="I92" s="1" t="s">
        <v>110</v>
      </c>
      <c r="J92" s="74" t="s">
        <v>77</v>
      </c>
    </row>
    <row r="93" spans="1:10" x14ac:dyDescent="0.3">
      <c r="A93" s="14" t="s">
        <v>205</v>
      </c>
      <c r="B93" s="3">
        <v>300</v>
      </c>
      <c r="C93" s="3">
        <v>300</v>
      </c>
      <c r="G93" s="3" t="s">
        <v>14</v>
      </c>
      <c r="H93" s="55">
        <v>1.5</v>
      </c>
      <c r="I93" s="53" t="s">
        <v>142</v>
      </c>
      <c r="J93" s="71" t="s">
        <v>206</v>
      </c>
    </row>
    <row r="94" spans="1:10" x14ac:dyDescent="0.3">
      <c r="A94" s="14" t="s">
        <v>129</v>
      </c>
      <c r="B94" s="3">
        <v>400</v>
      </c>
      <c r="G94" s="3" t="s">
        <v>14</v>
      </c>
      <c r="H94" s="55">
        <v>2</v>
      </c>
      <c r="I94" s="53" t="s">
        <v>142</v>
      </c>
      <c r="J94" s="74" t="s">
        <v>75</v>
      </c>
    </row>
    <row r="95" spans="1:10" x14ac:dyDescent="0.3">
      <c r="A95" s="14" t="s">
        <v>210</v>
      </c>
      <c r="B95" s="3">
        <v>400</v>
      </c>
      <c r="G95" s="3" t="s">
        <v>14</v>
      </c>
      <c r="H95" s="55">
        <v>2</v>
      </c>
      <c r="I95" s="53" t="s">
        <v>142</v>
      </c>
      <c r="J95" s="74" t="s">
        <v>76</v>
      </c>
    </row>
    <row r="96" spans="1:10" x14ac:dyDescent="0.3">
      <c r="A96" s="14" t="s">
        <v>211</v>
      </c>
      <c r="B96" s="3">
        <v>400</v>
      </c>
      <c r="G96" s="3" t="s">
        <v>14</v>
      </c>
      <c r="H96" s="55">
        <v>2</v>
      </c>
      <c r="I96" s="53" t="s">
        <v>142</v>
      </c>
      <c r="J96" s="74" t="s">
        <v>77</v>
      </c>
    </row>
    <row r="97" spans="1:10" x14ac:dyDescent="0.3">
      <c r="A97" s="229" t="s">
        <v>190</v>
      </c>
      <c r="B97" s="230">
        <f>SUM(B93:B96)</f>
        <v>1500</v>
      </c>
      <c r="C97" s="230">
        <f>SUM(C93:C96)</f>
        <v>300</v>
      </c>
      <c r="D97" s="230"/>
      <c r="E97" s="230"/>
      <c r="F97" s="230">
        <f>SUM(F84:F89)</f>
        <v>0</v>
      </c>
      <c r="G97" s="231" t="s">
        <v>185</v>
      </c>
      <c r="H97" s="232">
        <f>SUM(H93:H96)</f>
        <v>7.5</v>
      </c>
      <c r="I97" s="233"/>
      <c r="J97" s="234"/>
    </row>
    <row r="98" spans="1:10" x14ac:dyDescent="0.3">
      <c r="A98" s="235" t="s">
        <v>191</v>
      </c>
      <c r="B98" s="236">
        <f>SUM(B85:B88)</f>
        <v>2750</v>
      </c>
      <c r="C98" s="236">
        <f>SUM(C85:C88)</f>
        <v>570</v>
      </c>
      <c r="D98" s="236"/>
      <c r="E98" s="236"/>
      <c r="F98" s="236"/>
      <c r="G98" s="237" t="s">
        <v>186</v>
      </c>
      <c r="H98" s="238">
        <f>SUM(H85:H88)</f>
        <v>26</v>
      </c>
      <c r="I98" s="239"/>
      <c r="J98" s="240"/>
    </row>
    <row r="99" spans="1:10" x14ac:dyDescent="0.3">
      <c r="A99" s="235" t="s">
        <v>192</v>
      </c>
      <c r="B99" s="236">
        <f>SUM(B84)</f>
        <v>100</v>
      </c>
      <c r="C99" s="236">
        <f>SUM(C84)</f>
        <v>45</v>
      </c>
      <c r="D99" s="236"/>
      <c r="E99" s="236"/>
      <c r="F99" s="236"/>
      <c r="G99" s="237" t="s">
        <v>187</v>
      </c>
      <c r="H99" s="238">
        <v>0</v>
      </c>
      <c r="I99" s="239"/>
      <c r="J99" s="240"/>
    </row>
    <row r="100" spans="1:10" x14ac:dyDescent="0.3">
      <c r="A100" s="241" t="s">
        <v>189</v>
      </c>
      <c r="B100" s="242">
        <f>SUM(B97:B99)</f>
        <v>4350</v>
      </c>
      <c r="C100" s="242">
        <f>SUM(C97:C99)</f>
        <v>915</v>
      </c>
      <c r="D100" s="242"/>
      <c r="E100" s="242"/>
      <c r="F100" s="242"/>
      <c r="G100" s="243" t="s">
        <v>188</v>
      </c>
      <c r="H100" s="244">
        <f>SUM(H97:H99)</f>
        <v>33.5</v>
      </c>
      <c r="I100" s="245"/>
      <c r="J100" s="246"/>
    </row>
    <row r="101" spans="1:10" s="14" customFormat="1" x14ac:dyDescent="0.3">
      <c r="A101" s="29"/>
      <c r="B101" s="30"/>
      <c r="C101" s="30"/>
      <c r="D101" s="30"/>
      <c r="E101" s="30"/>
      <c r="F101" s="30"/>
      <c r="G101" s="30"/>
      <c r="H101" s="62"/>
      <c r="I101" s="31"/>
      <c r="J101" s="79"/>
    </row>
    <row r="102" spans="1:10" x14ac:dyDescent="0.3">
      <c r="A102" s="38" t="s">
        <v>0</v>
      </c>
      <c r="B102" s="39"/>
      <c r="C102" s="39"/>
      <c r="D102" s="39"/>
      <c r="E102" s="39"/>
      <c r="F102" s="39"/>
      <c r="G102" s="39"/>
      <c r="H102" s="65"/>
      <c r="I102" s="40"/>
      <c r="J102" s="81"/>
    </row>
    <row r="103" spans="1:10" x14ac:dyDescent="0.3">
      <c r="A103" s="1" t="s">
        <v>114</v>
      </c>
      <c r="B103" s="3">
        <v>100</v>
      </c>
      <c r="C103" s="3">
        <v>100</v>
      </c>
      <c r="G103" s="3" t="s">
        <v>113</v>
      </c>
      <c r="H103" s="55">
        <v>0.5</v>
      </c>
      <c r="I103" s="53" t="s">
        <v>142</v>
      </c>
      <c r="J103" s="71" t="s">
        <v>116</v>
      </c>
    </row>
    <row r="104" spans="1:10" x14ac:dyDescent="0.3">
      <c r="A104" s="1" t="s">
        <v>115</v>
      </c>
      <c r="B104" s="3">
        <v>0</v>
      </c>
      <c r="G104" s="3" t="s">
        <v>113</v>
      </c>
      <c r="H104" s="55">
        <v>0.5</v>
      </c>
      <c r="I104" s="53" t="s">
        <v>142</v>
      </c>
      <c r="J104" s="71" t="s">
        <v>120</v>
      </c>
    </row>
    <row r="105" spans="1:10" x14ac:dyDescent="0.3">
      <c r="A105" s="1" t="s">
        <v>117</v>
      </c>
      <c r="B105" s="3">
        <v>200</v>
      </c>
      <c r="C105" s="3">
        <v>200</v>
      </c>
      <c r="G105" s="3" t="s">
        <v>113</v>
      </c>
      <c r="H105" s="55">
        <v>1</v>
      </c>
      <c r="I105" s="53" t="s">
        <v>142</v>
      </c>
      <c r="J105" s="71" t="s">
        <v>206</v>
      </c>
    </row>
    <row r="106" spans="1:10" x14ac:dyDescent="0.3">
      <c r="A106" s="1" t="s">
        <v>118</v>
      </c>
      <c r="B106" s="3">
        <v>200</v>
      </c>
      <c r="G106" s="3" t="s">
        <v>113</v>
      </c>
      <c r="H106" s="55">
        <v>1</v>
      </c>
      <c r="I106" s="53" t="s">
        <v>142</v>
      </c>
      <c r="J106" s="71" t="s">
        <v>102</v>
      </c>
    </row>
    <row r="107" spans="1:10" x14ac:dyDescent="0.3">
      <c r="A107" s="14" t="s">
        <v>208</v>
      </c>
      <c r="B107" s="3">
        <v>200</v>
      </c>
      <c r="C107" s="3">
        <v>200</v>
      </c>
      <c r="G107" s="3" t="s">
        <v>14</v>
      </c>
      <c r="H107" s="55">
        <v>1</v>
      </c>
      <c r="I107" s="53" t="s">
        <v>142</v>
      </c>
      <c r="J107" s="71" t="s">
        <v>206</v>
      </c>
    </row>
    <row r="108" spans="1:10" x14ac:dyDescent="0.3">
      <c r="A108" s="14" t="s">
        <v>209</v>
      </c>
      <c r="B108" s="3">
        <v>200</v>
      </c>
      <c r="G108" s="3" t="s">
        <v>14</v>
      </c>
      <c r="H108" s="55">
        <v>1</v>
      </c>
      <c r="I108" s="53" t="s">
        <v>142</v>
      </c>
      <c r="J108" s="71" t="s">
        <v>102</v>
      </c>
    </row>
    <row r="109" spans="1:10" x14ac:dyDescent="0.3">
      <c r="A109" s="182" t="s">
        <v>190</v>
      </c>
      <c r="B109" s="164">
        <f>SUM(B103:B108)</f>
        <v>900</v>
      </c>
      <c r="C109" s="164">
        <f>SUM(C103:C108)</f>
        <v>500</v>
      </c>
      <c r="D109" s="164"/>
      <c r="E109" s="164"/>
      <c r="F109" s="164">
        <f>SUM(F103:F105)</f>
        <v>0</v>
      </c>
      <c r="G109" s="183" t="s">
        <v>185</v>
      </c>
      <c r="H109" s="165">
        <f>SUM(H103:H108)</f>
        <v>5</v>
      </c>
      <c r="I109" s="40"/>
      <c r="J109" s="81"/>
    </row>
    <row r="110" spans="1:10" x14ac:dyDescent="0.3">
      <c r="A110" s="184" t="s">
        <v>191</v>
      </c>
      <c r="B110" s="187">
        <v>0</v>
      </c>
      <c r="C110" s="187">
        <v>0</v>
      </c>
      <c r="D110" s="187"/>
      <c r="E110" s="187"/>
      <c r="F110" s="187"/>
      <c r="G110" s="185" t="s">
        <v>186</v>
      </c>
      <c r="H110" s="188">
        <v>0</v>
      </c>
      <c r="I110" s="189"/>
      <c r="J110" s="190"/>
    </row>
    <row r="111" spans="1:10" x14ac:dyDescent="0.3">
      <c r="A111" s="184" t="s">
        <v>192</v>
      </c>
      <c r="B111" s="187">
        <v>0</v>
      </c>
      <c r="C111" s="187">
        <v>0</v>
      </c>
      <c r="D111" s="187"/>
      <c r="E111" s="187"/>
      <c r="F111" s="187"/>
      <c r="G111" s="185" t="s">
        <v>187</v>
      </c>
      <c r="H111" s="188">
        <v>0</v>
      </c>
      <c r="I111" s="189"/>
      <c r="J111" s="190"/>
    </row>
    <row r="112" spans="1:10" x14ac:dyDescent="0.3">
      <c r="A112" s="191" t="s">
        <v>189</v>
      </c>
      <c r="B112" s="41">
        <f>SUM(B109:B111)</f>
        <v>900</v>
      </c>
      <c r="C112" s="41">
        <f>SUM(C109:C111)</f>
        <v>500</v>
      </c>
      <c r="D112" s="41"/>
      <c r="E112" s="41"/>
      <c r="F112" s="41"/>
      <c r="G112" s="186" t="s">
        <v>188</v>
      </c>
      <c r="H112" s="66">
        <f>SUM(H109:H111)</f>
        <v>5</v>
      </c>
      <c r="I112" s="42"/>
      <c r="J112" s="82"/>
    </row>
    <row r="113" spans="1:10" s="14" customFormat="1" x14ac:dyDescent="0.3">
      <c r="A113" s="29"/>
      <c r="B113" s="30"/>
      <c r="C113" s="30"/>
      <c r="D113" s="30"/>
      <c r="E113" s="30"/>
      <c r="F113" s="30"/>
      <c r="G113" s="30"/>
      <c r="H113" s="62"/>
      <c r="I113" s="31"/>
      <c r="J113" s="79"/>
    </row>
    <row r="114" spans="1:10" x14ac:dyDescent="0.3">
      <c r="A114" s="43" t="s">
        <v>66</v>
      </c>
      <c r="B114" s="44"/>
      <c r="C114" s="44"/>
      <c r="D114" s="44"/>
      <c r="E114" s="44"/>
      <c r="F114" s="44"/>
      <c r="G114" s="44"/>
      <c r="H114" s="67"/>
      <c r="I114" s="45"/>
      <c r="J114" s="83"/>
    </row>
    <row r="115" spans="1:10" x14ac:dyDescent="0.3">
      <c r="A115" s="1" t="s">
        <v>114</v>
      </c>
      <c r="B115" s="3">
        <v>100</v>
      </c>
      <c r="C115" s="3">
        <v>100</v>
      </c>
      <c r="G115" s="3" t="s">
        <v>113</v>
      </c>
      <c r="H115" s="55">
        <v>0.5</v>
      </c>
      <c r="I115" s="53" t="s">
        <v>142</v>
      </c>
      <c r="J115" s="71" t="s">
        <v>121</v>
      </c>
    </row>
    <row r="116" spans="1:10" x14ac:dyDescent="0.3">
      <c r="A116" s="1" t="s">
        <v>115</v>
      </c>
      <c r="B116" s="3">
        <v>100</v>
      </c>
      <c r="G116" s="3" t="s">
        <v>113</v>
      </c>
      <c r="H116" s="55">
        <v>0.5</v>
      </c>
      <c r="I116" s="53" t="s">
        <v>142</v>
      </c>
      <c r="J116" s="71" t="s">
        <v>123</v>
      </c>
    </row>
    <row r="117" spans="1:10" x14ac:dyDescent="0.3">
      <c r="A117" s="1" t="s">
        <v>117</v>
      </c>
      <c r="B117" s="3">
        <v>200</v>
      </c>
      <c r="C117" s="3">
        <v>200</v>
      </c>
      <c r="G117" s="3" t="s">
        <v>113</v>
      </c>
      <c r="H117" s="55">
        <v>1</v>
      </c>
      <c r="I117" s="53" t="s">
        <v>142</v>
      </c>
      <c r="J117" s="71" t="s">
        <v>122</v>
      </c>
    </row>
    <row r="118" spans="1:10" x14ac:dyDescent="0.3">
      <c r="A118" s="1" t="s">
        <v>118</v>
      </c>
      <c r="B118" s="3">
        <v>200</v>
      </c>
      <c r="G118" s="3" t="s">
        <v>113</v>
      </c>
      <c r="H118" s="55">
        <v>1</v>
      </c>
      <c r="I118" s="53" t="s">
        <v>142</v>
      </c>
      <c r="J118" s="71" t="s">
        <v>105</v>
      </c>
    </row>
    <row r="119" spans="1:10" x14ac:dyDescent="0.3">
      <c r="A119" s="14" t="s">
        <v>149</v>
      </c>
      <c r="B119" s="3">
        <v>200</v>
      </c>
      <c r="C119" s="3">
        <v>200</v>
      </c>
      <c r="G119" s="3" t="s">
        <v>14</v>
      </c>
      <c r="H119" s="55">
        <v>1</v>
      </c>
      <c r="I119" s="53" t="s">
        <v>142</v>
      </c>
      <c r="J119" s="71" t="s">
        <v>124</v>
      </c>
    </row>
    <row r="120" spans="1:10" x14ac:dyDescent="0.3">
      <c r="A120" s="14" t="s">
        <v>119</v>
      </c>
      <c r="B120" s="3">
        <v>200</v>
      </c>
      <c r="G120" s="3" t="s">
        <v>14</v>
      </c>
      <c r="H120" s="55">
        <v>1</v>
      </c>
      <c r="I120" s="53" t="s">
        <v>142</v>
      </c>
      <c r="J120" s="71" t="s">
        <v>102</v>
      </c>
    </row>
    <row r="121" spans="1:10" x14ac:dyDescent="0.3">
      <c r="A121" s="192" t="s">
        <v>190</v>
      </c>
      <c r="B121" s="166">
        <f>SUM(B115:B120)</f>
        <v>1000</v>
      </c>
      <c r="C121" s="166">
        <f>SUM(C115:C120)</f>
        <v>500</v>
      </c>
      <c r="D121" s="166"/>
      <c r="E121" s="166"/>
      <c r="F121" s="166" t="e">
        <f>SUM(#REF!)</f>
        <v>#REF!</v>
      </c>
      <c r="G121" s="193" t="s">
        <v>185</v>
      </c>
      <c r="H121" s="167">
        <f>SUM(H115:H120)</f>
        <v>5</v>
      </c>
      <c r="I121" s="45"/>
      <c r="J121" s="83"/>
    </row>
    <row r="122" spans="1:10" x14ac:dyDescent="0.3">
      <c r="A122" s="194" t="s">
        <v>191</v>
      </c>
      <c r="B122" s="197">
        <v>0</v>
      </c>
      <c r="C122" s="197">
        <v>0</v>
      </c>
      <c r="D122" s="197"/>
      <c r="E122" s="197"/>
      <c r="F122" s="197"/>
      <c r="G122" s="195" t="s">
        <v>186</v>
      </c>
      <c r="H122" s="198">
        <v>0</v>
      </c>
      <c r="I122" s="88"/>
      <c r="J122" s="89"/>
    </row>
    <row r="123" spans="1:10" x14ac:dyDescent="0.3">
      <c r="A123" s="194" t="s">
        <v>192</v>
      </c>
      <c r="B123" s="197">
        <v>0</v>
      </c>
      <c r="C123" s="197">
        <v>0</v>
      </c>
      <c r="D123" s="197"/>
      <c r="E123" s="197"/>
      <c r="F123" s="197"/>
      <c r="G123" s="195" t="s">
        <v>187</v>
      </c>
      <c r="H123" s="198">
        <v>0</v>
      </c>
      <c r="I123" s="88"/>
      <c r="J123" s="89"/>
    </row>
    <row r="124" spans="1:10" x14ac:dyDescent="0.3">
      <c r="A124" s="199" t="s">
        <v>189</v>
      </c>
      <c r="B124" s="46">
        <f>SUM(B121:B123)</f>
        <v>1000</v>
      </c>
      <c r="C124" s="46">
        <f>SUM(C121:C123)</f>
        <v>500</v>
      </c>
      <c r="D124" s="46"/>
      <c r="E124" s="46"/>
      <c r="F124" s="46"/>
      <c r="G124" s="196" t="s">
        <v>188</v>
      </c>
      <c r="H124" s="68">
        <f>SUM(H121:H123)</f>
        <v>5</v>
      </c>
      <c r="I124" s="47"/>
      <c r="J124" s="84"/>
    </row>
    <row r="125" spans="1:10" s="14" customFormat="1" x14ac:dyDescent="0.3">
      <c r="A125" s="29"/>
      <c r="B125" s="30"/>
      <c r="C125" s="30"/>
      <c r="D125" s="30"/>
      <c r="E125" s="30"/>
      <c r="F125" s="30"/>
      <c r="G125" s="30"/>
      <c r="H125" s="62"/>
      <c r="I125" s="31"/>
      <c r="J125" s="79"/>
    </row>
    <row r="126" spans="1:10" x14ac:dyDescent="0.3">
      <c r="A126" s="50" t="s">
        <v>65</v>
      </c>
      <c r="B126" s="51"/>
      <c r="C126" s="51"/>
      <c r="D126" s="51"/>
      <c r="E126" s="51"/>
      <c r="F126" s="51"/>
      <c r="G126" s="51"/>
      <c r="H126" s="69"/>
      <c r="I126" s="52"/>
      <c r="J126" s="85"/>
    </row>
    <row r="127" spans="1:10" x14ac:dyDescent="0.3">
      <c r="A127" s="1" t="s">
        <v>172</v>
      </c>
      <c r="B127" s="3">
        <v>100</v>
      </c>
      <c r="G127" s="3" t="s">
        <v>113</v>
      </c>
      <c r="H127" s="55">
        <v>0.5</v>
      </c>
      <c r="I127" s="53" t="s">
        <v>142</v>
      </c>
      <c r="J127" s="71" t="s">
        <v>171</v>
      </c>
    </row>
    <row r="128" spans="1:10" x14ac:dyDescent="0.3">
      <c r="A128" s="1" t="s">
        <v>173</v>
      </c>
      <c r="B128" s="3">
        <v>100</v>
      </c>
      <c r="G128" s="3" t="s">
        <v>113</v>
      </c>
      <c r="H128" s="55">
        <v>0.5</v>
      </c>
      <c r="I128" s="53" t="s">
        <v>142</v>
      </c>
      <c r="J128" s="71" t="s">
        <v>107</v>
      </c>
    </row>
    <row r="129" spans="1:10" x14ac:dyDescent="0.3">
      <c r="A129" s="1" t="s">
        <v>174</v>
      </c>
      <c r="B129" s="3">
        <v>100</v>
      </c>
      <c r="G129" s="3" t="s">
        <v>113</v>
      </c>
      <c r="H129" s="55">
        <v>0.5</v>
      </c>
      <c r="I129" s="53" t="s">
        <v>142</v>
      </c>
      <c r="J129" s="71" t="s">
        <v>178</v>
      </c>
    </row>
    <row r="130" spans="1:10" x14ac:dyDescent="0.3">
      <c r="A130" s="1" t="s">
        <v>175</v>
      </c>
      <c r="B130" s="3">
        <v>100</v>
      </c>
      <c r="G130" s="3" t="s">
        <v>113</v>
      </c>
      <c r="H130" s="55">
        <v>0.5</v>
      </c>
      <c r="I130" s="53" t="s">
        <v>142</v>
      </c>
      <c r="J130" s="71" t="s">
        <v>179</v>
      </c>
    </row>
    <row r="131" spans="1:10" x14ac:dyDescent="0.3">
      <c r="A131" s="1" t="s">
        <v>176</v>
      </c>
      <c r="B131" s="3">
        <v>100</v>
      </c>
      <c r="G131" s="3" t="s">
        <v>113</v>
      </c>
      <c r="H131" s="55">
        <v>0.5</v>
      </c>
      <c r="I131" s="53" t="s">
        <v>142</v>
      </c>
      <c r="J131" s="71" t="s">
        <v>72</v>
      </c>
    </row>
    <row r="132" spans="1:10" x14ac:dyDescent="0.3">
      <c r="A132" s="1" t="s">
        <v>177</v>
      </c>
      <c r="B132" s="3">
        <v>100</v>
      </c>
      <c r="G132" s="3" t="s">
        <v>113</v>
      </c>
      <c r="H132" s="55">
        <v>0.5</v>
      </c>
      <c r="I132" s="53" t="s">
        <v>142</v>
      </c>
      <c r="J132" s="71" t="s">
        <v>102</v>
      </c>
    </row>
    <row r="133" spans="1:10" x14ac:dyDescent="0.3">
      <c r="A133" s="1" t="s">
        <v>2</v>
      </c>
      <c r="B133" s="3">
        <v>300</v>
      </c>
      <c r="G133" s="3" t="s">
        <v>5</v>
      </c>
      <c r="H133" s="228" t="s">
        <v>6</v>
      </c>
      <c r="I133" s="53" t="s">
        <v>8</v>
      </c>
      <c r="J133" s="71" t="s">
        <v>9</v>
      </c>
    </row>
    <row r="134" spans="1:10" x14ac:dyDescent="0.3">
      <c r="A134" s="1" t="s">
        <v>3</v>
      </c>
      <c r="B134" s="3">
        <v>300</v>
      </c>
      <c r="G134" s="3" t="s">
        <v>5</v>
      </c>
      <c r="H134" s="228" t="s">
        <v>7</v>
      </c>
      <c r="I134" s="53" t="s">
        <v>163</v>
      </c>
      <c r="J134" s="71" t="s">
        <v>10</v>
      </c>
    </row>
    <row r="135" spans="1:10" x14ac:dyDescent="0.3">
      <c r="A135" s="1" t="s">
        <v>4</v>
      </c>
      <c r="B135" s="3">
        <v>300</v>
      </c>
      <c r="G135" s="3" t="s">
        <v>5</v>
      </c>
      <c r="H135" s="228" t="s">
        <v>7</v>
      </c>
      <c r="I135" s="53" t="s">
        <v>164</v>
      </c>
      <c r="J135" s="71" t="s">
        <v>11</v>
      </c>
    </row>
    <row r="136" spans="1:10" x14ac:dyDescent="0.3">
      <c r="A136" s="14" t="s">
        <v>212</v>
      </c>
      <c r="B136" s="3">
        <v>200</v>
      </c>
      <c r="G136" s="3" t="s">
        <v>14</v>
      </c>
      <c r="H136" s="55">
        <v>1</v>
      </c>
      <c r="I136" s="53" t="s">
        <v>142</v>
      </c>
      <c r="J136" s="71" t="s">
        <v>180</v>
      </c>
    </row>
    <row r="137" spans="1:10" x14ac:dyDescent="0.3">
      <c r="A137" s="14" t="s">
        <v>210</v>
      </c>
      <c r="B137" s="3">
        <v>200</v>
      </c>
      <c r="G137" s="3" t="s">
        <v>14</v>
      </c>
      <c r="H137" s="55">
        <v>1</v>
      </c>
      <c r="I137" s="53" t="s">
        <v>142</v>
      </c>
      <c r="J137" s="71" t="s">
        <v>181</v>
      </c>
    </row>
    <row r="138" spans="1:10" x14ac:dyDescent="0.3">
      <c r="A138" s="14" t="s">
        <v>211</v>
      </c>
      <c r="B138" s="3">
        <v>200</v>
      </c>
      <c r="G138" s="3" t="s">
        <v>14</v>
      </c>
      <c r="H138" s="55">
        <v>1</v>
      </c>
      <c r="I138" s="53" t="s">
        <v>142</v>
      </c>
      <c r="J138" s="71" t="s">
        <v>102</v>
      </c>
    </row>
    <row r="139" spans="1:10" s="14" customFormat="1" x14ac:dyDescent="0.3">
      <c r="A139" s="200" t="s">
        <v>190</v>
      </c>
      <c r="B139" s="205">
        <f>SUM(B127:B132,B136:B138)</f>
        <v>1200</v>
      </c>
      <c r="C139" s="205">
        <f>SUM(C127:C132,C136:C138)</f>
        <v>0</v>
      </c>
      <c r="D139" s="205"/>
      <c r="E139" s="205"/>
      <c r="F139" s="205">
        <f>SUM(F127:F132)</f>
        <v>0</v>
      </c>
      <c r="G139" s="201" t="s">
        <v>185</v>
      </c>
      <c r="H139" s="206">
        <f>SUM(H127:H138)</f>
        <v>6</v>
      </c>
      <c r="I139" s="52"/>
      <c r="J139" s="85"/>
    </row>
    <row r="140" spans="1:10" s="14" customFormat="1" x14ac:dyDescent="0.3">
      <c r="A140" s="202" t="s">
        <v>191</v>
      </c>
      <c r="B140" s="168">
        <f>SUM(B133:B135)</f>
        <v>900</v>
      </c>
      <c r="C140" s="168">
        <v>0</v>
      </c>
      <c r="D140" s="168"/>
      <c r="E140" s="168"/>
      <c r="F140" s="168"/>
      <c r="G140" s="203" t="s">
        <v>186</v>
      </c>
      <c r="H140" s="169">
        <v>0</v>
      </c>
      <c r="I140" s="170"/>
      <c r="J140" s="171"/>
    </row>
    <row r="141" spans="1:10" s="14" customFormat="1" x14ac:dyDescent="0.3">
      <c r="A141" s="202" t="s">
        <v>192</v>
      </c>
      <c r="B141" s="168">
        <v>0</v>
      </c>
      <c r="C141" s="168">
        <v>0</v>
      </c>
      <c r="D141" s="168"/>
      <c r="E141" s="168"/>
      <c r="F141" s="168"/>
      <c r="G141" s="203" t="s">
        <v>187</v>
      </c>
      <c r="H141" s="169">
        <v>0</v>
      </c>
      <c r="I141" s="170"/>
      <c r="J141" s="171"/>
    </row>
    <row r="142" spans="1:10" s="14" customFormat="1" x14ac:dyDescent="0.3">
      <c r="A142" s="207" t="s">
        <v>189</v>
      </c>
      <c r="B142" s="48">
        <f>SUM(B139:B141)</f>
        <v>2100</v>
      </c>
      <c r="C142" s="48">
        <f>SUM(C139:C141)</f>
        <v>0</v>
      </c>
      <c r="D142" s="48"/>
      <c r="E142" s="48"/>
      <c r="F142" s="48"/>
      <c r="G142" s="204" t="s">
        <v>188</v>
      </c>
      <c r="H142" s="70">
        <f>SUM(H139:H141)</f>
        <v>6</v>
      </c>
      <c r="I142" s="49"/>
      <c r="J142" s="86"/>
    </row>
    <row r="143" spans="1:10" x14ac:dyDescent="0.3">
      <c r="H143" s="55"/>
      <c r="J143" s="71"/>
    </row>
    <row r="144" spans="1:10" x14ac:dyDescent="0.3">
      <c r="A144" s="214" t="s">
        <v>196</v>
      </c>
      <c r="B144" s="215">
        <f>SUM(B19,B33,B53,B67,B78,B97,B109,B121,B139)</f>
        <v>10000</v>
      </c>
      <c r="C144" s="215">
        <f>SUM(C19,C33,C53,C67,C78,C97,C109,C121,C139)</f>
        <v>3200</v>
      </c>
      <c r="D144" s="215"/>
      <c r="E144" s="215"/>
      <c r="F144" s="215">
        <f>SUM(F53,F67,F97)</f>
        <v>0</v>
      </c>
      <c r="G144" s="216" t="s">
        <v>185</v>
      </c>
      <c r="H144" s="217">
        <f>SUM(H19,H33,H53,H67,H78,H97,H109,H121,H139)</f>
        <v>50.5</v>
      </c>
      <c r="I144" s="218"/>
      <c r="J144" s="219"/>
    </row>
    <row r="145" spans="1:10" x14ac:dyDescent="0.3">
      <c r="A145" s="208" t="s">
        <v>157</v>
      </c>
      <c r="B145" s="209">
        <f>SUM(B20,B34,B54,B68,B79,B98,B110,B122,B140)</f>
        <v>6550</v>
      </c>
      <c r="C145" s="209">
        <f>SUM(C20,C34,C54,C68,C79,C98,C110,C122,C140)</f>
        <v>820</v>
      </c>
      <c r="D145" s="209"/>
      <c r="E145" s="209"/>
      <c r="F145" s="209"/>
      <c r="G145" s="210" t="s">
        <v>158</v>
      </c>
      <c r="H145" s="211">
        <f>SUM(H20,H34,H54,H68,H79,H98,H110,H122,H140)</f>
        <v>28</v>
      </c>
      <c r="I145" s="212"/>
      <c r="J145" s="213"/>
    </row>
    <row r="146" spans="1:10" ht="17.25" thickBot="1" x14ac:dyDescent="0.35">
      <c r="A146" s="208" t="s">
        <v>159</v>
      </c>
      <c r="B146" s="209">
        <f>SUM(B21,B35,B55,B69,B80,B99,B111,B123,B141)</f>
        <v>2568.42</v>
      </c>
      <c r="C146" s="209">
        <f>SUM(C21,C35,C55,C69,C80,C99,C111,C123,C141)</f>
        <v>1395.77</v>
      </c>
      <c r="D146" s="209"/>
      <c r="E146" s="209"/>
      <c r="F146" s="209"/>
      <c r="G146" s="210" t="s">
        <v>160</v>
      </c>
      <c r="H146" s="211">
        <f>SUM(H21,H35,H55,H69,H80,H99,H111,H123,H141)</f>
        <v>0</v>
      </c>
      <c r="I146" s="212"/>
      <c r="J146" s="213"/>
    </row>
    <row r="147" spans="1:10" ht="18" thickTop="1" thickBot="1" x14ac:dyDescent="0.35">
      <c r="A147" s="220" t="s">
        <v>161</v>
      </c>
      <c r="B147" s="221">
        <f>SUM(B144:B146)</f>
        <v>19118.419999999998</v>
      </c>
      <c r="C147" s="221">
        <f>SUM(C144:C146)</f>
        <v>5415.77</v>
      </c>
      <c r="D147" s="221"/>
      <c r="E147" s="221"/>
      <c r="F147" s="221"/>
      <c r="G147" s="222" t="s">
        <v>162</v>
      </c>
      <c r="H147" s="223"/>
      <c r="I147" s="224"/>
      <c r="J147" s="225"/>
    </row>
    <row r="148" spans="1:10" ht="17.25" thickTop="1" x14ac:dyDescent="0.3">
      <c r="H148" s="55"/>
      <c r="J148" s="71"/>
    </row>
    <row r="149" spans="1:10" x14ac:dyDescent="0.3">
      <c r="A149" s="2" t="s">
        <v>165</v>
      </c>
      <c r="B149" s="6">
        <v>3150</v>
      </c>
    </row>
    <row r="150" spans="1:10" ht="17.25" thickBot="1" x14ac:dyDescent="0.35">
      <c r="A150" s="2" t="s">
        <v>166</v>
      </c>
      <c r="B150" s="6">
        <f>B146</f>
        <v>2568.42</v>
      </c>
    </row>
    <row r="151" spans="1:10" ht="18" thickTop="1" thickBot="1" x14ac:dyDescent="0.35">
      <c r="A151" s="226" t="s">
        <v>167</v>
      </c>
      <c r="B151" s="227">
        <f>B149-B150</f>
        <v>581.57999999999993</v>
      </c>
    </row>
    <row r="152" spans="1:10" ht="17.25" thickTop="1" x14ac:dyDescent="0.3"/>
    <row r="153" spans="1:10" x14ac:dyDescent="0.3">
      <c r="A153" s="2" t="s">
        <v>169</v>
      </c>
      <c r="B153" s="6">
        <v>12000</v>
      </c>
    </row>
    <row r="154" spans="1:10" ht="17.25" thickBot="1" x14ac:dyDescent="0.35">
      <c r="A154" s="2" t="s">
        <v>170</v>
      </c>
      <c r="B154" s="6">
        <f>B145</f>
        <v>6550</v>
      </c>
    </row>
    <row r="155" spans="1:10" ht="18" thickTop="1" thickBot="1" x14ac:dyDescent="0.35">
      <c r="A155" s="226" t="s">
        <v>168</v>
      </c>
      <c r="B155" s="227">
        <f>B153-B154</f>
        <v>5450</v>
      </c>
    </row>
    <row r="156" spans="1:10" ht="17.25" thickTop="1" x14ac:dyDescent="0.3"/>
  </sheetData>
  <phoneticPr fontId="4" type="noConversion"/>
  <pageMargins left="0.7" right="0.7" top="0.75" bottom="0.75" header="0.3" footer="0.3"/>
  <pageSetup paperSize="9" orientation="portrait" horizontalDpi="360" verticalDpi="36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2:G26"/>
  <sheetViews>
    <sheetView workbookViewId="0">
      <selection activeCell="F28" sqref="F28"/>
    </sheetView>
  </sheetViews>
  <sheetFormatPr defaultColWidth="8.85546875" defaultRowHeight="16.5" x14ac:dyDescent="0.3"/>
  <cols>
    <col min="1" max="1" width="53.42578125" style="1" bestFit="1" customWidth="1"/>
    <col min="2" max="2" width="8.85546875" style="1"/>
    <col min="3" max="3" width="16.42578125" style="1" customWidth="1"/>
    <col min="4" max="4" width="40.85546875" style="1" customWidth="1"/>
    <col min="5" max="5" width="8.85546875" style="1"/>
    <col min="6" max="6" width="14.140625" style="1" customWidth="1"/>
    <col min="7" max="7" width="12.28515625" style="1" customWidth="1"/>
    <col min="8" max="16384" width="8.85546875" style="1"/>
  </cols>
  <sheetData>
    <row r="2" spans="1:7" x14ac:dyDescent="0.3">
      <c r="A2" s="2" t="s">
        <v>53</v>
      </c>
      <c r="D2" s="1" t="s">
        <v>48</v>
      </c>
      <c r="F2" s="1" t="s">
        <v>35</v>
      </c>
      <c r="G2" s="1" t="s">
        <v>36</v>
      </c>
    </row>
    <row r="3" spans="1:7" x14ac:dyDescent="0.3">
      <c r="A3" s="1" t="s">
        <v>54</v>
      </c>
      <c r="B3" s="1">
        <v>3</v>
      </c>
      <c r="D3" s="1" t="s">
        <v>31</v>
      </c>
      <c r="E3" s="1">
        <f>SUM(B4,B6,B9,B16)</f>
        <v>7</v>
      </c>
      <c r="F3" s="13">
        <v>250</v>
      </c>
      <c r="G3" s="13">
        <f>E3*F3</f>
        <v>1750</v>
      </c>
    </row>
    <row r="4" spans="1:7" x14ac:dyDescent="0.3">
      <c r="A4" s="1" t="s">
        <v>55</v>
      </c>
      <c r="B4" s="1">
        <v>2</v>
      </c>
      <c r="D4" s="1" t="s">
        <v>33</v>
      </c>
      <c r="E4" s="1">
        <f>SUM(B3,B5,B7,B8,B10,B11,B12,B13,B14,B15)</f>
        <v>10</v>
      </c>
      <c r="F4" s="13">
        <v>250</v>
      </c>
      <c r="G4" s="13">
        <f t="shared" ref="G4:G6" si="0">E4*F4</f>
        <v>2500</v>
      </c>
    </row>
    <row r="5" spans="1:7" x14ac:dyDescent="0.3">
      <c r="A5" s="1" t="s">
        <v>59</v>
      </c>
      <c r="B5" s="1">
        <v>1</v>
      </c>
      <c r="D5" s="1" t="s">
        <v>34</v>
      </c>
      <c r="E5" s="1">
        <f>SUM(B17)</f>
        <v>2</v>
      </c>
      <c r="F5" s="13">
        <v>250</v>
      </c>
      <c r="G5" s="13">
        <f t="shared" si="0"/>
        <v>500</v>
      </c>
    </row>
    <row r="6" spans="1:7" x14ac:dyDescent="0.3">
      <c r="A6" s="1" t="s">
        <v>56</v>
      </c>
      <c r="B6" s="1">
        <v>2</v>
      </c>
      <c r="E6" s="1">
        <f>SUM(E3:E5)</f>
        <v>19</v>
      </c>
      <c r="F6" s="13">
        <v>250</v>
      </c>
      <c r="G6" s="13">
        <f t="shared" si="0"/>
        <v>4750</v>
      </c>
    </row>
    <row r="7" spans="1:7" x14ac:dyDescent="0.3">
      <c r="A7" s="1" t="s">
        <v>58</v>
      </c>
      <c r="B7" s="1">
        <v>1</v>
      </c>
    </row>
    <row r="8" spans="1:7" x14ac:dyDescent="0.3">
      <c r="A8" s="1" t="s">
        <v>57</v>
      </c>
      <c r="B8" s="1">
        <v>1</v>
      </c>
      <c r="D8" s="1" t="s">
        <v>47</v>
      </c>
      <c r="F8" s="1" t="s">
        <v>35</v>
      </c>
      <c r="G8" s="1" t="s">
        <v>36</v>
      </c>
    </row>
    <row r="9" spans="1:7" x14ac:dyDescent="0.3">
      <c r="A9" s="1" t="s">
        <v>60</v>
      </c>
      <c r="B9" s="1">
        <v>1</v>
      </c>
      <c r="D9" s="1" t="s">
        <v>31</v>
      </c>
      <c r="E9" s="1">
        <f>E3</f>
        <v>7</v>
      </c>
      <c r="F9" s="13">
        <v>250</v>
      </c>
      <c r="G9" s="13">
        <f>E9*F9</f>
        <v>1750</v>
      </c>
    </row>
    <row r="10" spans="1:7" x14ac:dyDescent="0.3">
      <c r="A10" s="1" t="s">
        <v>61</v>
      </c>
      <c r="B10" s="1">
        <v>1</v>
      </c>
      <c r="D10" s="1" t="s">
        <v>33</v>
      </c>
      <c r="E10" s="1">
        <f>E4-B3</f>
        <v>7</v>
      </c>
      <c r="F10" s="13">
        <v>250</v>
      </c>
      <c r="G10" s="13">
        <f t="shared" ref="G10:G12" si="1">E10*F10</f>
        <v>1750</v>
      </c>
    </row>
    <row r="11" spans="1:7" x14ac:dyDescent="0.3">
      <c r="A11" s="1" t="s">
        <v>63</v>
      </c>
      <c r="B11" s="1">
        <v>0.5</v>
      </c>
      <c r="D11" s="1" t="s">
        <v>34</v>
      </c>
      <c r="E11" s="1">
        <f>E5</f>
        <v>2</v>
      </c>
      <c r="F11" s="13">
        <v>250</v>
      </c>
      <c r="G11" s="13">
        <f t="shared" si="1"/>
        <v>500</v>
      </c>
    </row>
    <row r="12" spans="1:7" x14ac:dyDescent="0.3">
      <c r="A12" s="1" t="s">
        <v>62</v>
      </c>
      <c r="B12" s="1">
        <v>0.5</v>
      </c>
      <c r="E12" s="1">
        <f>SUM(E9:E11)</f>
        <v>16</v>
      </c>
      <c r="F12" s="13">
        <v>250</v>
      </c>
      <c r="G12" s="13">
        <f t="shared" si="1"/>
        <v>4000</v>
      </c>
    </row>
    <row r="13" spans="1:7" x14ac:dyDescent="0.3">
      <c r="A13" s="1" t="s">
        <v>64</v>
      </c>
      <c r="B13" s="1">
        <v>0.5</v>
      </c>
    </row>
    <row r="14" spans="1:7" x14ac:dyDescent="0.3">
      <c r="A14" s="1" t="s">
        <v>27</v>
      </c>
      <c r="B14" s="1">
        <v>0.5</v>
      </c>
    </row>
    <row r="15" spans="1:7" x14ac:dyDescent="0.3">
      <c r="A15" s="1" t="s">
        <v>28</v>
      </c>
      <c r="B15" s="1">
        <v>1</v>
      </c>
    </row>
    <row r="16" spans="1:7" x14ac:dyDescent="0.3">
      <c r="A16" s="1" t="s">
        <v>29</v>
      </c>
      <c r="B16" s="1">
        <v>2</v>
      </c>
    </row>
    <row r="17" spans="1:7" x14ac:dyDescent="0.3">
      <c r="A17" s="1" t="s">
        <v>32</v>
      </c>
      <c r="B17" s="1">
        <v>2</v>
      </c>
    </row>
    <row r="18" spans="1:7" x14ac:dyDescent="0.3">
      <c r="A18" s="1" t="s">
        <v>30</v>
      </c>
      <c r="B18" s="1">
        <f>SUM(B3:B17)</f>
        <v>19</v>
      </c>
    </row>
    <row r="19" spans="1:7" x14ac:dyDescent="0.3">
      <c r="B19" s="13"/>
    </row>
    <row r="20" spans="1:7" x14ac:dyDescent="0.3">
      <c r="D20" s="2" t="s">
        <v>38</v>
      </c>
    </row>
    <row r="21" spans="1:7" x14ac:dyDescent="0.3">
      <c r="D21" s="1" t="s">
        <v>39</v>
      </c>
      <c r="E21" s="1">
        <f>14*3</f>
        <v>42</v>
      </c>
      <c r="F21" s="13">
        <v>10</v>
      </c>
      <c r="G21" s="13">
        <f>E21*F21</f>
        <v>420</v>
      </c>
    </row>
    <row r="22" spans="1:7" x14ac:dyDescent="0.3">
      <c r="D22" s="1" t="s">
        <v>40</v>
      </c>
      <c r="E22" s="1">
        <v>20</v>
      </c>
      <c r="F22" s="13">
        <v>15</v>
      </c>
      <c r="G22" s="13">
        <f>E22*F22</f>
        <v>300</v>
      </c>
    </row>
    <row r="23" spans="1:7" x14ac:dyDescent="0.3">
      <c r="G23" s="13">
        <f>SUM(G21:G22)</f>
        <v>720</v>
      </c>
    </row>
    <row r="26" spans="1:7" x14ac:dyDescent="0.3">
      <c r="A26" s="1">
        <f>250*1.5</f>
        <v>375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9AAC5C-3E06-4C7F-90F9-7314EDC544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896853-74FA-4933-BA32-77783B828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1D1C50-E776-4FC5-93E7-D3A6E0F46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Unwin Elinor</cp:lastModifiedBy>
  <dcterms:created xsi:type="dcterms:W3CDTF">2016-12-16T15:27:12Z</dcterms:created>
  <dcterms:modified xsi:type="dcterms:W3CDTF">2017-03-03T17:39:42Z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