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05" yWindow="-75" windowWidth="13425" windowHeight="11760" activeTab="3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</sheets>
  <calcPr calcId="145621"/>
</workbook>
</file>

<file path=xl/calcChain.xml><?xml version="1.0" encoding="utf-8"?>
<calcChain xmlns="http://schemas.openxmlformats.org/spreadsheetml/2006/main">
  <c r="N16" i="2" l="1"/>
  <c r="J16" i="2"/>
  <c r="F16" i="2"/>
  <c r="C18" i="2" s="1"/>
  <c r="L36" i="3"/>
  <c r="R32" i="3"/>
  <c r="S32" i="3" s="1"/>
  <c r="Q32" i="3"/>
  <c r="R31" i="3"/>
  <c r="S31" i="3" s="1"/>
  <c r="Q31" i="3"/>
  <c r="R30" i="3"/>
  <c r="S30" i="3" s="1"/>
  <c r="Q30" i="3"/>
  <c r="R29" i="3"/>
  <c r="S29" i="3" s="1"/>
  <c r="Q29" i="3"/>
  <c r="R28" i="3"/>
  <c r="S28" i="3" s="1"/>
  <c r="Q28" i="3"/>
  <c r="R25" i="3"/>
  <c r="S25" i="3" s="1"/>
  <c r="Q25" i="3"/>
  <c r="R24" i="3"/>
  <c r="S24" i="3" s="1"/>
  <c r="Q24" i="3"/>
  <c r="R23" i="3"/>
  <c r="S23" i="3" s="1"/>
  <c r="Q23" i="3"/>
  <c r="R20" i="3"/>
  <c r="S20" i="3" s="1"/>
  <c r="Q20" i="3"/>
  <c r="R19" i="3"/>
  <c r="S19" i="3" s="1"/>
  <c r="Q19" i="3"/>
  <c r="R18" i="3"/>
  <c r="S18" i="3" s="1"/>
  <c r="Q18" i="3"/>
  <c r="R15" i="3"/>
  <c r="S15" i="3" s="1"/>
  <c r="Q15" i="3"/>
  <c r="R14" i="3"/>
  <c r="S14" i="3" s="1"/>
  <c r="Q14" i="3"/>
  <c r="R13" i="3"/>
  <c r="S13" i="3" s="1"/>
  <c r="Q13" i="3"/>
  <c r="R10" i="3"/>
  <c r="S10" i="3" s="1"/>
  <c r="Q10" i="3"/>
  <c r="R9" i="3"/>
  <c r="S9" i="3" s="1"/>
  <c r="Q9" i="3"/>
  <c r="R6" i="3"/>
  <c r="S6" i="3" s="1"/>
  <c r="Q6" i="3"/>
  <c r="R5" i="3"/>
  <c r="S5" i="3" s="1"/>
  <c r="Q5" i="3"/>
  <c r="Q21" i="3" l="1"/>
  <c r="Q33" i="3"/>
  <c r="Q7" i="3"/>
  <c r="Q11" i="3"/>
  <c r="Q16" i="3"/>
  <c r="Q26" i="3"/>
  <c r="S7" i="3"/>
  <c r="S11" i="3"/>
  <c r="S16" i="3"/>
  <c r="S26" i="3"/>
  <c r="S21" i="3"/>
  <c r="S33" i="3"/>
  <c r="S37" i="4"/>
  <c r="T37" i="4" s="1"/>
  <c r="S36" i="4"/>
  <c r="T36" i="4" s="1"/>
  <c r="S35" i="4"/>
  <c r="T35" i="4" s="1"/>
  <c r="S32" i="4"/>
  <c r="T32" i="4" s="1"/>
  <c r="S31" i="4"/>
  <c r="S30" i="4"/>
  <c r="T30" i="4" s="1"/>
  <c r="S29" i="4"/>
  <c r="S26" i="4"/>
  <c r="T26" i="4" s="1"/>
  <c r="S25" i="4"/>
  <c r="T25" i="4" s="1"/>
  <c r="S24" i="4"/>
  <c r="S21" i="4"/>
  <c r="T21" i="4" s="1"/>
  <c r="S20" i="4"/>
  <c r="T20" i="4" s="1"/>
  <c r="S19" i="4"/>
  <c r="T19" i="4" s="1"/>
  <c r="S16" i="4"/>
  <c r="S15" i="4"/>
  <c r="T15" i="4" s="1"/>
  <c r="S14" i="4"/>
  <c r="T14" i="4" s="1"/>
  <c r="S11" i="4"/>
  <c r="T11" i="4" s="1"/>
  <c r="S10" i="4"/>
  <c r="T10" i="4" s="1"/>
  <c r="S7" i="4"/>
  <c r="T7" i="4" s="1"/>
  <c r="S6" i="4"/>
  <c r="T6" i="4" s="1"/>
  <c r="S5" i="4"/>
  <c r="T5" i="4" s="1"/>
  <c r="M40" i="4"/>
  <c r="R37" i="4"/>
  <c r="R36" i="4"/>
  <c r="R35" i="4"/>
  <c r="R32" i="4"/>
  <c r="O31" i="4"/>
  <c r="R31" i="4" s="1"/>
  <c r="R30" i="4"/>
  <c r="T29" i="4"/>
  <c r="R29" i="4"/>
  <c r="R26" i="4"/>
  <c r="R25" i="4"/>
  <c r="T24" i="4"/>
  <c r="R24" i="4"/>
  <c r="R27" i="4" s="1"/>
  <c r="R21" i="4"/>
  <c r="R20" i="4"/>
  <c r="R19" i="4"/>
  <c r="T16" i="4"/>
  <c r="R16" i="4"/>
  <c r="R15" i="4"/>
  <c r="R14" i="4"/>
  <c r="R11" i="4"/>
  <c r="R12" i="4" s="1"/>
  <c r="R10" i="4"/>
  <c r="R7" i="4"/>
  <c r="R6" i="4"/>
  <c r="R5" i="4"/>
  <c r="R8" i="4" s="1"/>
  <c r="Q36" i="3" l="1"/>
  <c r="R38" i="4"/>
  <c r="S36" i="3"/>
  <c r="T38" i="4"/>
  <c r="T12" i="4"/>
  <c r="R33" i="4"/>
  <c r="T27" i="4"/>
  <c r="R22" i="4"/>
  <c r="T17" i="4"/>
  <c r="R17" i="4"/>
  <c r="T8" i="4"/>
  <c r="T22" i="4"/>
  <c r="T31" i="4"/>
  <c r="T33" i="4" s="1"/>
  <c r="R40" i="4" l="1"/>
  <c r="T40" i="4"/>
  <c r="F48" i="1" l="1"/>
  <c r="N48" i="1"/>
  <c r="J48" i="1"/>
  <c r="I30" i="4"/>
  <c r="H30" i="4"/>
  <c r="G30" i="4"/>
  <c r="D31" i="4"/>
  <c r="H11" i="4"/>
  <c r="I11" i="4" s="1"/>
  <c r="G11" i="4"/>
  <c r="H10" i="4"/>
  <c r="I10" i="4" s="1"/>
  <c r="G10" i="4"/>
  <c r="G12" i="4" s="1"/>
  <c r="N22" i="1"/>
  <c r="H26" i="4"/>
  <c r="H25" i="4"/>
  <c r="H24" i="4"/>
  <c r="H21" i="4"/>
  <c r="H20" i="4"/>
  <c r="H19" i="4"/>
  <c r="H14" i="4"/>
  <c r="H16" i="4"/>
  <c r="I16" i="4" s="1"/>
  <c r="G16" i="4"/>
  <c r="H15" i="4"/>
  <c r="I15" i="4" s="1"/>
  <c r="G15" i="4"/>
  <c r="G17" i="4" s="1"/>
  <c r="I14" i="4"/>
  <c r="G14" i="4"/>
  <c r="H25" i="3"/>
  <c r="H24" i="3"/>
  <c r="H23" i="3"/>
  <c r="H20" i="3"/>
  <c r="H19" i="3"/>
  <c r="H18" i="3"/>
  <c r="H15" i="3"/>
  <c r="H14" i="3"/>
  <c r="H13" i="3"/>
  <c r="H10" i="3"/>
  <c r="H9" i="3"/>
  <c r="H6" i="3"/>
  <c r="H5" i="3"/>
  <c r="I12" i="4" l="1"/>
  <c r="C50" i="1"/>
  <c r="I17" i="4"/>
  <c r="B40" i="4"/>
  <c r="B36" i="3"/>
  <c r="G31" i="3" l="1"/>
  <c r="H31" i="3"/>
  <c r="I31" i="3" s="1"/>
  <c r="H32" i="3"/>
  <c r="I32" i="3" s="1"/>
  <c r="G32" i="3"/>
  <c r="I10" i="3"/>
  <c r="G10" i="3"/>
  <c r="I9" i="3"/>
  <c r="G9" i="3"/>
  <c r="H30" i="3"/>
  <c r="I30" i="3" s="1"/>
  <c r="G30" i="3"/>
  <c r="H29" i="3"/>
  <c r="I29" i="3" s="1"/>
  <c r="G29" i="3"/>
  <c r="H28" i="3"/>
  <c r="I28" i="3" s="1"/>
  <c r="G28" i="3"/>
  <c r="I25" i="3"/>
  <c r="G25" i="3"/>
  <c r="I24" i="3"/>
  <c r="G24" i="3"/>
  <c r="I23" i="3"/>
  <c r="G23" i="3"/>
  <c r="I20" i="3"/>
  <c r="G20" i="3"/>
  <c r="I19" i="3"/>
  <c r="G19" i="3"/>
  <c r="I18" i="3"/>
  <c r="G18" i="3"/>
  <c r="I15" i="3"/>
  <c r="G15" i="3"/>
  <c r="I14" i="3"/>
  <c r="G14" i="3"/>
  <c r="I13" i="3"/>
  <c r="G13" i="3"/>
  <c r="I6" i="3"/>
  <c r="G6" i="3"/>
  <c r="I5" i="3"/>
  <c r="G5" i="3"/>
  <c r="H37" i="4"/>
  <c r="I37" i="4" s="1"/>
  <c r="H36" i="4"/>
  <c r="I36" i="4" s="1"/>
  <c r="H35" i="4"/>
  <c r="I35" i="4" s="1"/>
  <c r="I38" i="4" s="1"/>
  <c r="G37" i="4"/>
  <c r="G36" i="4"/>
  <c r="G35" i="4"/>
  <c r="G38" i="4" s="1"/>
  <c r="G32" i="4"/>
  <c r="G31" i="4"/>
  <c r="G29" i="4"/>
  <c r="G26" i="4"/>
  <c r="G25" i="4"/>
  <c r="G24" i="4"/>
  <c r="G21" i="4"/>
  <c r="G20" i="4"/>
  <c r="G19" i="4"/>
  <c r="G7" i="4"/>
  <c r="G6" i="4"/>
  <c r="G5" i="4"/>
  <c r="G8" i="4" s="1"/>
  <c r="H7" i="4"/>
  <c r="I7" i="4" s="1"/>
  <c r="H32" i="4"/>
  <c r="I32" i="4" s="1"/>
  <c r="H31" i="4"/>
  <c r="I31" i="4" s="1"/>
  <c r="H29" i="4"/>
  <c r="I29" i="4" s="1"/>
  <c r="I26" i="4"/>
  <c r="I25" i="4"/>
  <c r="I24" i="4"/>
  <c r="I21" i="4"/>
  <c r="I20" i="4"/>
  <c r="I19" i="4"/>
  <c r="I5" i="4"/>
  <c r="H6" i="4"/>
  <c r="I6" i="4" s="1"/>
  <c r="H5" i="4"/>
  <c r="N48" i="2"/>
  <c r="J48" i="2"/>
  <c r="F48" i="2"/>
  <c r="F22" i="1"/>
  <c r="J22" i="1"/>
  <c r="C24" i="1" s="1"/>
  <c r="G22" i="4" l="1"/>
  <c r="G7" i="3"/>
  <c r="G33" i="4"/>
  <c r="I8" i="4"/>
  <c r="G27" i="4"/>
  <c r="G11" i="3"/>
  <c r="I33" i="4"/>
  <c r="I22" i="4"/>
  <c r="I11" i="3"/>
  <c r="G33" i="3"/>
  <c r="G21" i="3"/>
  <c r="G26" i="3"/>
  <c r="I33" i="3"/>
  <c r="G16" i="3"/>
  <c r="I21" i="3"/>
  <c r="I7" i="3"/>
  <c r="I16" i="3"/>
  <c r="I26" i="3"/>
  <c r="I27" i="4"/>
  <c r="C50" i="2"/>
  <c r="I40" i="4" l="1"/>
  <c r="G36" i="3"/>
  <c r="I36" i="3"/>
  <c r="G40" i="4" l="1"/>
</calcChain>
</file>

<file path=xl/sharedStrings.xml><?xml version="1.0" encoding="utf-8"?>
<sst xmlns="http://schemas.openxmlformats.org/spreadsheetml/2006/main" count="599" uniqueCount="126">
  <si>
    <t xml:space="preserve">Hull 2017 - Network Neighbourhood </t>
  </si>
  <si>
    <t>DATE</t>
  </si>
  <si>
    <t>EAST</t>
  </si>
  <si>
    <t>WEST</t>
  </si>
  <si>
    <t>NORTH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</si>
  <si>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</si>
  <si>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</si>
  <si>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</si>
  <si>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</si>
  <si>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</si>
  <si>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</si>
  <si>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</si>
  <si>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</si>
  <si>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Comedy</t>
  </si>
  <si>
    <t xml:space="preserve">Circus </t>
  </si>
  <si>
    <t>Theatre</t>
  </si>
  <si>
    <t>Freedom Centre</t>
  </si>
  <si>
    <t xml:space="preserve">Headline - Lenny Henry </t>
  </si>
  <si>
    <t>Production</t>
  </si>
  <si>
    <t xml:space="preserve">Space </t>
  </si>
  <si>
    <t>Fee</t>
  </si>
  <si>
    <t>Family Film Club</t>
  </si>
  <si>
    <t>Sentamu</t>
  </si>
  <si>
    <t>Film</t>
  </si>
  <si>
    <t>Family</t>
  </si>
  <si>
    <t>Underneath Floorboards / Potato Needs A Bath</t>
  </si>
  <si>
    <t>Malet Lambert</t>
  </si>
  <si>
    <t>Cabaret</t>
  </si>
  <si>
    <t>Music</t>
  </si>
  <si>
    <t>Ockham's Razor Tipping Point</t>
  </si>
  <si>
    <t>Sesh Goes East</t>
  </si>
  <si>
    <t xml:space="preserve">Total </t>
  </si>
  <si>
    <t>Local Programme - Family Day etc</t>
  </si>
  <si>
    <t>Indie Signed Band</t>
  </si>
  <si>
    <t>Kingswood</t>
  </si>
  <si>
    <t>Winifred Holtby</t>
  </si>
  <si>
    <t>Indicative Programme</t>
  </si>
  <si>
    <t>Club Night</t>
  </si>
  <si>
    <t>Sesh: Local Bands</t>
  </si>
  <si>
    <t>Local Pubs</t>
  </si>
  <si>
    <t>Polish Film Club</t>
  </si>
  <si>
    <t>Walton St Social</t>
  </si>
  <si>
    <t>Hymers</t>
  </si>
  <si>
    <t>Gemmell Social</t>
  </si>
  <si>
    <t>Red Ladder: Playing the Field
House Band</t>
  </si>
  <si>
    <t>Sirius Sports Hall</t>
  </si>
  <si>
    <t>East End Perverts</t>
  </si>
  <si>
    <t>Hull Chamber Music</t>
  </si>
  <si>
    <t>Sub Total</t>
  </si>
  <si>
    <t>Overall Festival Total</t>
  </si>
  <si>
    <t>Headline - Lucy Beaumont</t>
  </si>
  <si>
    <t>Family Music Party: Hackney Colliery Band</t>
  </si>
  <si>
    <t>Malet Lambert &amp; East Park</t>
  </si>
  <si>
    <t>Family Film Club: Toy Story 4 Premier</t>
  </si>
  <si>
    <t>Pop</t>
  </si>
  <si>
    <t>Drive In: World Cinema</t>
  </si>
  <si>
    <t>Walton St</t>
  </si>
  <si>
    <t>Boulevard</t>
  </si>
  <si>
    <t>Gemmell Social Club</t>
  </si>
  <si>
    <t>No Perfs</t>
  </si>
  <si>
    <t>Venue</t>
  </si>
  <si>
    <t>Capacity</t>
  </si>
  <si>
    <t>Av Gross Ticket Price</t>
  </si>
  <si>
    <t>Target Capacity %</t>
  </si>
  <si>
    <t>Freedom</t>
  </si>
  <si>
    <t>Gross BO</t>
  </si>
  <si>
    <t>Net BO</t>
  </si>
  <si>
    <t>Family - Potato / Floorboards</t>
  </si>
  <si>
    <t>Subtotal</t>
  </si>
  <si>
    <t>Red Ladder: Playing the Joker</t>
  </si>
  <si>
    <t>Gemmell</t>
  </si>
  <si>
    <t>Ockham's Razor</t>
  </si>
  <si>
    <t>Sirius</t>
  </si>
  <si>
    <t>Winifred</t>
  </si>
  <si>
    <t>Music - Sesh</t>
  </si>
  <si>
    <t>Music - Pop</t>
  </si>
  <si>
    <t>Music - Classical</t>
  </si>
  <si>
    <t>East End Cabaret</t>
  </si>
  <si>
    <t>Attendance</t>
  </si>
  <si>
    <t>Overall Total</t>
  </si>
  <si>
    <t>Indicative Programme - Box Office Projections - February Festival</t>
  </si>
  <si>
    <t>Lucy Beaumont</t>
  </si>
  <si>
    <t>Circa Tusica</t>
  </si>
  <si>
    <t>NYT Romeo &amp; Juliet</t>
  </si>
  <si>
    <t>Music - Hackney Colliery</t>
  </si>
  <si>
    <t>Malet Lambert - East Park</t>
  </si>
  <si>
    <t>Drive In</t>
  </si>
  <si>
    <t>Indicative Programme - Box Office Projections - May Festival</t>
  </si>
  <si>
    <t>Headline Comic - Lenny Henry</t>
  </si>
  <si>
    <t>Music - Signed Indie</t>
  </si>
  <si>
    <t>Family - Upswing Bedtime Stories / Ailie Cohen Secret Life of Suitcases</t>
  </si>
  <si>
    <t>Freedom / Malet Lambert/East Park</t>
  </si>
  <si>
    <t xml:space="preserve">Okhams Razor: Tipping Point </t>
  </si>
  <si>
    <t>Circus</t>
  </si>
  <si>
    <t>Animation / Local Programme</t>
  </si>
  <si>
    <t xml:space="preserve">Dance </t>
  </si>
  <si>
    <t>National Youth Dance Co</t>
  </si>
  <si>
    <t>Boulevard / Hymers</t>
  </si>
  <si>
    <t>ORIGINAL</t>
  </si>
  <si>
    <t>REVISED FEBRUARY FESTIVAL</t>
  </si>
  <si>
    <t>Revised Programme - Box Office Projections - February Festival</t>
  </si>
  <si>
    <t>Named Artist</t>
  </si>
  <si>
    <t>Headline Comic</t>
  </si>
  <si>
    <t>Winifred / Freedom</t>
  </si>
  <si>
    <t>Sesh: Local Bands / Polish Night &amp; Disco</t>
  </si>
  <si>
    <t>Local Bands</t>
  </si>
  <si>
    <t>Okhams Razor</t>
  </si>
  <si>
    <t>National Youth Theatre: Romeo &amp; Juliet</t>
  </si>
  <si>
    <t>Circa Tusica: Opus 7</t>
  </si>
  <si>
    <t>Bedtime Stories / Secret Life of Suitcases</t>
  </si>
  <si>
    <t>Western Library</t>
  </si>
  <si>
    <t>REVISED</t>
  </si>
  <si>
    <t xml:space="preserve">Family Music Party: pop revival </t>
  </si>
  <si>
    <t>kingswood</t>
  </si>
  <si>
    <t>Comedy Club</t>
  </si>
  <si>
    <t>Secret Life of Suitcases</t>
  </si>
  <si>
    <t>Sentimu</t>
  </si>
  <si>
    <t>Walton Street</t>
  </si>
  <si>
    <t>Boulevard \ Hymers</t>
  </si>
  <si>
    <t>Family - Ailie Cohen Secret Life of Suitcases</t>
  </si>
  <si>
    <t>Freedom\Winifred</t>
  </si>
  <si>
    <t>Malet\East park</t>
  </si>
  <si>
    <t>/Sentimu/walton street</t>
  </si>
  <si>
    <t>Theatre/Dance</t>
  </si>
  <si>
    <t xml:space="preserve">
</t>
  </si>
  <si>
    <t>Winifred\North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</si>
</sst>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0" xfId="2" applyNumberFormat="1" applyFont="1"/>
    <xf numFmtId="1" fontId="0" fillId="0" borderId="0" xfId="2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7" borderId="0" xfId="0" applyFill="1"/>
    <xf numFmtId="0" fontId="0" fillId="3" borderId="0" xfId="0" applyFill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 applyAlignment="1">
      <alignment wrapText="1"/>
    </xf>
    <xf numFmtId="0" fontId="1" fillId="0" borderId="21" xfId="0" applyFont="1" applyBorder="1"/>
    <xf numFmtId="0" fontId="1" fillId="0" borderId="22" xfId="0" applyFont="1" applyBorder="1"/>
    <xf numFmtId="164" fontId="3" fillId="0" borderId="23" xfId="1" applyNumberFormat="1" applyFont="1" applyFill="1" applyBorder="1" applyAlignment="1">
      <alignment wrapText="1"/>
    </xf>
    <xf numFmtId="0" fontId="0" fillId="0" borderId="1" xfId="0" applyFill="1" applyBorder="1"/>
    <xf numFmtId="164" fontId="5" fillId="0" borderId="13" xfId="1" applyNumberFormat="1" applyFont="1" applyFill="1" applyBorder="1" applyAlignment="1">
      <alignment wrapText="1"/>
    </xf>
    <xf numFmtId="0" fontId="0" fillId="0" borderId="0" xfId="0" applyFill="1"/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pane xSplit="2" ySplit="3" topLeftCell="C35" activePane="bottomRight" state="frozen"/>
      <selection pane="topRight" activeCell="C1" sqref="C1"/>
      <selection pane="bottomLeft" activeCell="A4" sqref="A4"/>
      <selection pane="bottomRight" activeCell="C39" sqref="C39:F39"/>
    </sheetView>
  </sheetViews>
  <sheetFormatPr defaultRowHeight="15" x14ac:dyDescent="0.25"/>
  <cols>
    <col min="2" max="2" width="17.28515625" bestFit="1" customWidth="1"/>
    <col min="3" max="3" width="8.28515625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customWidth="1"/>
    <col min="8" max="9" width="19.5703125" style="1" customWidth="1"/>
    <col min="10" max="10" width="6" style="1" bestFit="1" customWidth="1"/>
    <col min="11" max="11" width="10.85546875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3" spans="1:14" x14ac:dyDescent="0.25">
      <c r="A3" t="s">
        <v>98</v>
      </c>
    </row>
    <row r="4" spans="1:14" s="4" customFormat="1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4</v>
      </c>
      <c r="H4" s="43" t="s">
        <v>18</v>
      </c>
      <c r="I4" s="8" t="s">
        <v>19</v>
      </c>
      <c r="J4" s="8" t="s">
        <v>20</v>
      </c>
      <c r="K4" s="8" t="s">
        <v>3</v>
      </c>
      <c r="L4" s="43" t="s">
        <v>18</v>
      </c>
      <c r="M4" s="8" t="s">
        <v>19</v>
      </c>
      <c r="N4" s="8" t="s">
        <v>20</v>
      </c>
    </row>
    <row r="5" spans="1:14" ht="15.75" x14ac:dyDescent="0.25">
      <c r="A5" s="2" t="s">
        <v>8</v>
      </c>
      <c r="B5" s="7">
        <v>42779</v>
      </c>
      <c r="C5" s="11"/>
      <c r="D5" s="44"/>
      <c r="E5" s="28"/>
      <c r="F5" s="12"/>
      <c r="G5" s="11"/>
      <c r="H5" s="28"/>
      <c r="I5" s="28"/>
      <c r="J5" s="12"/>
      <c r="K5" s="11"/>
      <c r="L5" s="28"/>
      <c r="M5" s="28"/>
      <c r="N5" s="12"/>
    </row>
    <row r="6" spans="1:14" ht="15.75" x14ac:dyDescent="0.25">
      <c r="A6" s="2" t="s">
        <v>9</v>
      </c>
      <c r="B6" s="7">
        <v>42780</v>
      </c>
      <c r="C6" s="11"/>
      <c r="D6" s="44"/>
      <c r="E6" s="28"/>
      <c r="F6" s="12"/>
      <c r="G6" s="11"/>
      <c r="H6" s="28"/>
      <c r="I6" s="28"/>
      <c r="J6" s="12"/>
      <c r="K6" s="11"/>
      <c r="L6" s="28"/>
      <c r="M6" s="28"/>
      <c r="N6" s="12"/>
    </row>
    <row r="7" spans="1:14" ht="15.75" x14ac:dyDescent="0.25">
      <c r="A7" s="2" t="s">
        <v>10</v>
      </c>
      <c r="B7" s="7">
        <v>42781</v>
      </c>
      <c r="C7" s="11"/>
      <c r="D7" s="44"/>
      <c r="E7" s="28"/>
      <c r="F7" s="12"/>
      <c r="G7" s="11"/>
      <c r="H7" s="28"/>
      <c r="I7" s="28"/>
      <c r="J7" s="12"/>
      <c r="K7" s="11"/>
      <c r="L7" s="28"/>
      <c r="M7" s="28"/>
      <c r="N7" s="12"/>
    </row>
    <row r="8" spans="1:14" ht="15.75" x14ac:dyDescent="0.25">
      <c r="A8" s="2" t="s">
        <v>11</v>
      </c>
      <c r="B8" s="7">
        <v>42782</v>
      </c>
      <c r="C8" s="11"/>
      <c r="D8" s="44"/>
      <c r="E8" s="28"/>
      <c r="F8" s="12"/>
      <c r="G8" s="11"/>
      <c r="H8" s="28"/>
      <c r="I8" s="28"/>
      <c r="J8" s="12"/>
      <c r="K8" s="11"/>
      <c r="L8" s="28"/>
      <c r="M8" s="28"/>
      <c r="N8" s="12"/>
    </row>
    <row r="9" spans="1:14" ht="15.75" x14ac:dyDescent="0.25">
      <c r="A9" s="2" t="s">
        <v>12</v>
      </c>
      <c r="B9" s="7">
        <v>42783</v>
      </c>
      <c r="C9" s="36"/>
      <c r="D9" s="45"/>
      <c r="E9" s="37"/>
      <c r="F9" s="38"/>
      <c r="K9" s="21" t="s">
        <v>28</v>
      </c>
      <c r="L9" s="52" t="s">
        <v>33</v>
      </c>
      <c r="M9" s="33" t="s">
        <v>34</v>
      </c>
      <c r="N9" s="22">
        <v>3500</v>
      </c>
    </row>
    <row r="10" spans="1:14" ht="30" x14ac:dyDescent="0.25">
      <c r="A10" s="3" t="s">
        <v>6</v>
      </c>
      <c r="B10" s="6">
        <v>42784</v>
      </c>
      <c r="C10" s="15" t="s">
        <v>13</v>
      </c>
      <c r="D10" s="46" t="s">
        <v>17</v>
      </c>
      <c r="E10" s="30" t="s">
        <v>16</v>
      </c>
      <c r="F10" s="16">
        <v>2500</v>
      </c>
      <c r="G10" s="19" t="s">
        <v>23</v>
      </c>
      <c r="H10" s="47" t="s">
        <v>40</v>
      </c>
      <c r="I10" s="32" t="s">
        <v>42</v>
      </c>
      <c r="J10" s="20">
        <v>800</v>
      </c>
      <c r="K10" s="17" t="s">
        <v>14</v>
      </c>
      <c r="L10" s="51" t="s">
        <v>29</v>
      </c>
      <c r="M10" s="31" t="s">
        <v>35</v>
      </c>
      <c r="N10" s="18">
        <v>4000</v>
      </c>
    </row>
    <row r="11" spans="1:14" ht="30" x14ac:dyDescent="0.25">
      <c r="A11" s="3" t="s">
        <v>7</v>
      </c>
      <c r="B11" s="6">
        <v>42785</v>
      </c>
      <c r="C11" s="19" t="s">
        <v>23</v>
      </c>
      <c r="D11" s="47" t="s">
        <v>21</v>
      </c>
      <c r="E11" s="32" t="s">
        <v>22</v>
      </c>
      <c r="F11" s="20">
        <v>600</v>
      </c>
      <c r="K11" s="17" t="s">
        <v>14</v>
      </c>
      <c r="L11" s="51" t="s">
        <v>29</v>
      </c>
      <c r="M11" s="31" t="s">
        <v>35</v>
      </c>
      <c r="N11" s="18"/>
    </row>
    <row r="12" spans="1:14" ht="45" x14ac:dyDescent="0.25">
      <c r="A12" s="2" t="s">
        <v>8</v>
      </c>
      <c r="B12" s="7">
        <v>42786</v>
      </c>
      <c r="C12" s="13" t="s">
        <v>24</v>
      </c>
      <c r="D12" s="48" t="s">
        <v>25</v>
      </c>
      <c r="E12" s="29" t="s">
        <v>26</v>
      </c>
      <c r="F12" s="14">
        <v>600</v>
      </c>
      <c r="G12" s="23" t="s">
        <v>15</v>
      </c>
      <c r="H12" s="49" t="s">
        <v>44</v>
      </c>
      <c r="I12" s="34" t="s">
        <v>43</v>
      </c>
      <c r="J12" s="24">
        <v>2000</v>
      </c>
      <c r="K12" s="36"/>
      <c r="L12" s="45"/>
      <c r="M12" s="37"/>
      <c r="N12" s="38"/>
    </row>
    <row r="13" spans="1:14" ht="30" x14ac:dyDescent="0.25">
      <c r="A13" s="2" t="s">
        <v>9</v>
      </c>
      <c r="B13" s="7">
        <v>42787</v>
      </c>
      <c r="C13" s="11"/>
      <c r="D13" s="44"/>
      <c r="E13" s="28"/>
      <c r="F13" s="12"/>
      <c r="G13" s="17" t="s">
        <v>14</v>
      </c>
      <c r="H13" s="51" t="s">
        <v>29</v>
      </c>
      <c r="I13" s="31" t="s">
        <v>45</v>
      </c>
      <c r="J13" s="18">
        <v>4000</v>
      </c>
      <c r="K13" s="36"/>
      <c r="L13" s="45"/>
      <c r="M13" s="37"/>
      <c r="N13" s="38"/>
    </row>
    <row r="14" spans="1:14" ht="45" x14ac:dyDescent="0.25">
      <c r="A14" s="2" t="s">
        <v>10</v>
      </c>
      <c r="B14" s="7">
        <v>42788</v>
      </c>
      <c r="C14" s="23" t="s">
        <v>15</v>
      </c>
      <c r="D14" s="49" t="s">
        <v>44</v>
      </c>
      <c r="E14" s="34" t="s">
        <v>26</v>
      </c>
      <c r="F14" s="24">
        <v>2000</v>
      </c>
      <c r="G14" s="17" t="s">
        <v>14</v>
      </c>
      <c r="H14" s="51" t="s">
        <v>29</v>
      </c>
      <c r="I14" s="31" t="s">
        <v>45</v>
      </c>
      <c r="J14" s="18"/>
      <c r="K14" s="13" t="s">
        <v>24</v>
      </c>
      <c r="L14" s="48" t="s">
        <v>25</v>
      </c>
      <c r="M14" s="29" t="s">
        <v>34</v>
      </c>
      <c r="N14" s="14">
        <v>600</v>
      </c>
    </row>
    <row r="15" spans="1:14" ht="15.75" x14ac:dyDescent="0.25">
      <c r="A15" s="2" t="s">
        <v>11</v>
      </c>
      <c r="B15" s="7">
        <v>42789</v>
      </c>
      <c r="C15" s="39" t="s">
        <v>27</v>
      </c>
      <c r="D15" s="50" t="s">
        <v>46</v>
      </c>
      <c r="E15" s="40" t="s">
        <v>16</v>
      </c>
      <c r="F15" s="41">
        <v>1500</v>
      </c>
      <c r="G15" s="21" t="s">
        <v>28</v>
      </c>
      <c r="H15" s="52" t="s">
        <v>47</v>
      </c>
      <c r="I15" s="33" t="s">
        <v>42</v>
      </c>
      <c r="J15" s="22">
        <v>1000</v>
      </c>
      <c r="K15" s="15" t="s">
        <v>13</v>
      </c>
      <c r="L15" s="46" t="s">
        <v>37</v>
      </c>
      <c r="M15" s="30" t="s">
        <v>35</v>
      </c>
      <c r="N15" s="16">
        <v>1000</v>
      </c>
    </row>
    <row r="16" spans="1:14" s="1" customFormat="1" ht="15.75" x14ac:dyDescent="0.25">
      <c r="A16" s="2"/>
      <c r="B16" s="7"/>
      <c r="C16" s="36"/>
      <c r="D16" s="45"/>
      <c r="E16" s="37"/>
      <c r="F16" s="38"/>
      <c r="G16" s="36"/>
      <c r="H16" s="45"/>
      <c r="I16" s="37"/>
      <c r="J16" s="38"/>
      <c r="K16" s="21" t="s">
        <v>28</v>
      </c>
      <c r="L16" s="52" t="s">
        <v>38</v>
      </c>
      <c r="M16" s="33" t="s">
        <v>39</v>
      </c>
      <c r="N16" s="22">
        <v>500</v>
      </c>
    </row>
    <row r="17" spans="1:14" ht="45" x14ac:dyDescent="0.25">
      <c r="A17" s="2" t="s">
        <v>12</v>
      </c>
      <c r="B17" s="7">
        <v>42790</v>
      </c>
      <c r="C17" s="17" t="s">
        <v>14</v>
      </c>
      <c r="D17" s="51" t="s">
        <v>29</v>
      </c>
      <c r="E17" s="31" t="s">
        <v>22</v>
      </c>
      <c r="F17" s="18">
        <v>4000</v>
      </c>
      <c r="G17" s="39" t="s">
        <v>27</v>
      </c>
      <c r="H17" s="50" t="s">
        <v>46</v>
      </c>
      <c r="I17" s="40" t="s">
        <v>43</v>
      </c>
      <c r="J17" s="41">
        <v>1500</v>
      </c>
      <c r="K17" s="23" t="s">
        <v>15</v>
      </c>
      <c r="L17" s="49" t="s">
        <v>44</v>
      </c>
      <c r="M17" s="34" t="s">
        <v>34</v>
      </c>
      <c r="N17" s="24">
        <v>2000</v>
      </c>
    </row>
    <row r="18" spans="1:14" ht="30" x14ac:dyDescent="0.25">
      <c r="A18" s="3" t="s">
        <v>6</v>
      </c>
      <c r="B18" s="6">
        <v>42791</v>
      </c>
      <c r="C18" s="21" t="s">
        <v>28</v>
      </c>
      <c r="D18" s="52" t="s">
        <v>30</v>
      </c>
      <c r="E18" s="33" t="s">
        <v>16</v>
      </c>
      <c r="F18" s="22">
        <v>1500</v>
      </c>
      <c r="G18" s="15" t="s">
        <v>13</v>
      </c>
      <c r="H18" s="46" t="s">
        <v>17</v>
      </c>
      <c r="I18" s="30" t="s">
        <v>41</v>
      </c>
      <c r="J18" s="16">
        <v>2500</v>
      </c>
      <c r="K18" s="39" t="s">
        <v>27</v>
      </c>
      <c r="L18" s="50"/>
      <c r="M18" s="40" t="s">
        <v>35</v>
      </c>
      <c r="N18" s="41">
        <v>1500</v>
      </c>
    </row>
    <row r="19" spans="1:14" s="1" customFormat="1" ht="30" x14ac:dyDescent="0.25">
      <c r="A19" s="3"/>
      <c r="B19" s="6"/>
      <c r="C19" s="17" t="s">
        <v>14</v>
      </c>
      <c r="D19" s="51" t="s">
        <v>29</v>
      </c>
      <c r="E19" s="31" t="s">
        <v>22</v>
      </c>
      <c r="F19" s="18"/>
      <c r="G19" s="36"/>
      <c r="H19" s="45"/>
      <c r="I19" s="37"/>
      <c r="J19" s="38"/>
      <c r="K19" s="19" t="s">
        <v>23</v>
      </c>
      <c r="L19" s="47" t="s">
        <v>21</v>
      </c>
      <c r="M19" s="32" t="s">
        <v>34</v>
      </c>
      <c r="N19" s="20">
        <v>600</v>
      </c>
    </row>
    <row r="20" spans="1:14" ht="16.5" thickBot="1" x14ac:dyDescent="0.3">
      <c r="A20" s="3" t="s">
        <v>7</v>
      </c>
      <c r="B20" s="6">
        <v>42792</v>
      </c>
      <c r="C20" s="25"/>
      <c r="D20" s="53"/>
      <c r="E20" s="35"/>
      <c r="F20" s="26"/>
      <c r="G20" s="25"/>
      <c r="H20" s="35"/>
      <c r="I20" s="35"/>
      <c r="J20" s="26"/>
      <c r="K20" s="25"/>
      <c r="L20" s="35"/>
      <c r="M20" s="35"/>
      <c r="N20" s="26"/>
    </row>
    <row r="21" spans="1:14" s="1" customFormat="1" ht="15.75" x14ac:dyDescent="0.25">
      <c r="A21" s="37"/>
      <c r="B21" s="54"/>
      <c r="C21" s="9" t="s">
        <v>32</v>
      </c>
      <c r="D21" s="55"/>
      <c r="E21" s="27"/>
      <c r="F21" s="10">
        <v>1000</v>
      </c>
      <c r="G21" s="9" t="s">
        <v>32</v>
      </c>
      <c r="H21" s="55"/>
      <c r="I21" s="27"/>
      <c r="J21" s="10">
        <v>1000</v>
      </c>
      <c r="K21" s="9" t="s">
        <v>32</v>
      </c>
      <c r="L21" s="55"/>
      <c r="M21" s="27"/>
      <c r="N21" s="10">
        <v>1000</v>
      </c>
    </row>
    <row r="22" spans="1:14" ht="15.75" thickBot="1" x14ac:dyDescent="0.3">
      <c r="A22" s="35" t="s">
        <v>48</v>
      </c>
      <c r="B22" s="35"/>
      <c r="C22" s="25" t="s">
        <v>31</v>
      </c>
      <c r="D22" s="53"/>
      <c r="E22" s="35"/>
      <c r="F22" s="26">
        <f>SUM(F9:F21)</f>
        <v>13700</v>
      </c>
      <c r="G22" s="25" t="s">
        <v>31</v>
      </c>
      <c r="H22" s="53"/>
      <c r="I22" s="35"/>
      <c r="J22" s="26">
        <f>SUM(J8:J21)</f>
        <v>12800</v>
      </c>
      <c r="K22" s="25" t="s">
        <v>31</v>
      </c>
      <c r="L22" s="53"/>
      <c r="M22" s="35"/>
      <c r="N22" s="26">
        <f>SUM(N9:N21)</f>
        <v>14700</v>
      </c>
    </row>
    <row r="23" spans="1:14" ht="15.75" thickBot="1" x14ac:dyDescent="0.3"/>
    <row r="24" spans="1:14" ht="15.75" thickBot="1" x14ac:dyDescent="0.3">
      <c r="A24" s="59" t="s">
        <v>49</v>
      </c>
      <c r="B24" s="60"/>
      <c r="C24" s="61">
        <f>SUM(F22+J22+N22)</f>
        <v>41200</v>
      </c>
    </row>
    <row r="27" spans="1:14" ht="15.75" thickBot="1" x14ac:dyDescent="0.3">
      <c r="A27" s="4" t="s">
        <v>99</v>
      </c>
    </row>
    <row r="28" spans="1:14" s="4" customFormat="1" x14ac:dyDescent="0.25">
      <c r="A28" s="5" t="s">
        <v>5</v>
      </c>
      <c r="B28" s="90" t="s">
        <v>1</v>
      </c>
      <c r="C28" s="92" t="s">
        <v>2</v>
      </c>
      <c r="D28" s="93" t="s">
        <v>18</v>
      </c>
      <c r="E28" s="94" t="s">
        <v>19</v>
      </c>
      <c r="F28" s="95" t="s">
        <v>20</v>
      </c>
      <c r="G28" s="92" t="s">
        <v>4</v>
      </c>
      <c r="H28" s="93" t="s">
        <v>18</v>
      </c>
      <c r="I28" s="94" t="s">
        <v>19</v>
      </c>
      <c r="J28" s="95" t="s">
        <v>20</v>
      </c>
      <c r="K28" s="91" t="s">
        <v>3</v>
      </c>
      <c r="L28" s="43" t="s">
        <v>18</v>
      </c>
      <c r="M28" s="8" t="s">
        <v>19</v>
      </c>
      <c r="N28" s="8" t="s">
        <v>20</v>
      </c>
    </row>
    <row r="29" spans="1:14" s="1" customFormat="1" ht="15.75" x14ac:dyDescent="0.25">
      <c r="A29" s="2" t="s">
        <v>8</v>
      </c>
      <c r="B29" s="7">
        <v>42779</v>
      </c>
      <c r="C29" s="11"/>
      <c r="D29" s="44"/>
      <c r="E29" s="28"/>
      <c r="F29" s="12"/>
      <c r="G29" s="11"/>
      <c r="H29" s="28"/>
      <c r="I29" s="28"/>
      <c r="J29" s="12"/>
      <c r="K29" s="28"/>
      <c r="L29" s="28"/>
      <c r="M29" s="28"/>
      <c r="N29" s="12"/>
    </row>
    <row r="30" spans="1:14" s="1" customFormat="1" ht="15.75" x14ac:dyDescent="0.25">
      <c r="A30" s="2" t="s">
        <v>9</v>
      </c>
      <c r="B30" s="7">
        <v>42780</v>
      </c>
      <c r="C30" s="11"/>
      <c r="D30" s="44"/>
      <c r="E30" s="28"/>
      <c r="F30" s="12"/>
      <c r="G30" s="11"/>
      <c r="H30" s="28"/>
      <c r="I30" s="28"/>
      <c r="J30" s="12"/>
      <c r="K30" s="28"/>
      <c r="L30" s="28"/>
      <c r="M30" s="28"/>
      <c r="N30" s="12"/>
    </row>
    <row r="31" spans="1:14" s="1" customFormat="1" ht="15.75" x14ac:dyDescent="0.25">
      <c r="A31" s="2" t="s">
        <v>10</v>
      </c>
      <c r="B31" s="7">
        <v>42781</v>
      </c>
      <c r="C31" s="11"/>
      <c r="D31" s="44"/>
      <c r="E31" s="28"/>
      <c r="F31" s="12"/>
      <c r="G31" s="11"/>
      <c r="H31" s="28"/>
      <c r="I31" s="28"/>
      <c r="J31" s="12"/>
      <c r="K31" s="28"/>
      <c r="L31" s="28"/>
      <c r="M31" s="28"/>
      <c r="N31" s="12"/>
    </row>
    <row r="32" spans="1:14" s="1" customFormat="1" ht="15.75" x14ac:dyDescent="0.25">
      <c r="A32" s="2" t="s">
        <v>11</v>
      </c>
      <c r="B32" s="7">
        <v>42782</v>
      </c>
      <c r="C32" s="11"/>
      <c r="D32" s="44"/>
      <c r="E32" s="28"/>
      <c r="F32" s="12"/>
      <c r="G32" s="11"/>
      <c r="H32" s="28"/>
      <c r="I32" s="28"/>
      <c r="J32" s="12"/>
      <c r="K32" s="28"/>
      <c r="L32" s="28"/>
      <c r="M32" s="28"/>
      <c r="N32" s="12"/>
    </row>
    <row r="33" spans="1:14" s="1" customFormat="1" ht="15.75" x14ac:dyDescent="0.25">
      <c r="A33" s="2" t="s">
        <v>12</v>
      </c>
      <c r="B33" s="7">
        <v>42783</v>
      </c>
      <c r="C33" s="36"/>
      <c r="D33" s="45"/>
      <c r="E33" s="37"/>
      <c r="F33" s="38"/>
      <c r="G33" s="11"/>
      <c r="H33" s="28"/>
      <c r="I33" s="28"/>
      <c r="J33" s="12"/>
      <c r="K33" s="37"/>
      <c r="L33" s="45"/>
      <c r="M33" s="37"/>
      <c r="N33" s="38"/>
    </row>
    <row r="34" spans="1:14" s="1" customFormat="1" ht="15.75" x14ac:dyDescent="0.25">
      <c r="A34" s="3" t="s">
        <v>6</v>
      </c>
      <c r="B34" s="6">
        <v>42784</v>
      </c>
      <c r="C34" s="36"/>
      <c r="D34" s="45"/>
      <c r="E34" s="37"/>
      <c r="F34" s="38"/>
      <c r="G34" s="36"/>
      <c r="H34" s="45"/>
      <c r="I34" s="37"/>
      <c r="J34" s="38"/>
      <c r="K34" s="37"/>
      <c r="L34" s="45"/>
      <c r="M34" s="37"/>
      <c r="N34" s="38"/>
    </row>
    <row r="35" spans="1:14" s="1" customFormat="1" ht="15.75" x14ac:dyDescent="0.25">
      <c r="A35" s="3" t="s">
        <v>7</v>
      </c>
      <c r="B35" s="6">
        <v>42785</v>
      </c>
      <c r="C35" s="36"/>
      <c r="D35" s="45"/>
      <c r="E35" s="37"/>
      <c r="F35" s="38"/>
      <c r="G35" s="36"/>
      <c r="H35" s="37"/>
      <c r="I35" s="37"/>
      <c r="J35" s="38"/>
      <c r="K35" s="37"/>
      <c r="L35" s="45"/>
      <c r="M35" s="37"/>
      <c r="N35" s="38"/>
    </row>
    <row r="36" spans="1:14" s="1" customFormat="1" ht="30" x14ac:dyDescent="0.25">
      <c r="A36" s="2" t="s">
        <v>8</v>
      </c>
      <c r="B36" s="7">
        <v>42786</v>
      </c>
      <c r="C36" s="36"/>
      <c r="D36" s="45"/>
      <c r="E36" s="37"/>
      <c r="F36" s="38"/>
      <c r="G36" s="36" t="s">
        <v>95</v>
      </c>
      <c r="H36" s="45" t="s">
        <v>96</v>
      </c>
      <c r="I36" s="37" t="s">
        <v>34</v>
      </c>
      <c r="J36" s="38">
        <v>0</v>
      </c>
      <c r="K36" s="37"/>
      <c r="L36" s="45"/>
      <c r="M36" s="37"/>
      <c r="N36" s="38"/>
    </row>
    <row r="37" spans="1:14" s="1" customFormat="1" ht="30" x14ac:dyDescent="0.25">
      <c r="A37" s="2" t="s">
        <v>9</v>
      </c>
      <c r="B37" s="7">
        <v>42787</v>
      </c>
      <c r="C37" s="11"/>
      <c r="D37" s="44"/>
      <c r="E37" s="28"/>
      <c r="F37" s="12"/>
      <c r="G37" s="36" t="s">
        <v>95</v>
      </c>
      <c r="H37" s="45" t="s">
        <v>96</v>
      </c>
      <c r="I37" s="37" t="s">
        <v>34</v>
      </c>
      <c r="J37" s="38">
        <v>0</v>
      </c>
      <c r="K37" s="37"/>
      <c r="L37" s="45"/>
      <c r="M37" s="37"/>
      <c r="N37" s="38"/>
    </row>
    <row r="38" spans="1:14" s="1" customFormat="1" ht="30" x14ac:dyDescent="0.25">
      <c r="A38" s="2" t="s">
        <v>10</v>
      </c>
      <c r="B38" s="7">
        <v>42788</v>
      </c>
      <c r="C38" s="36"/>
      <c r="D38" s="45"/>
      <c r="E38" s="37"/>
      <c r="F38" s="38"/>
      <c r="G38" s="36" t="s">
        <v>95</v>
      </c>
      <c r="H38" s="45" t="s">
        <v>96</v>
      </c>
      <c r="I38" s="37" t="s">
        <v>34</v>
      </c>
      <c r="J38" s="38">
        <v>0</v>
      </c>
      <c r="K38" s="37"/>
      <c r="L38" s="45"/>
      <c r="M38" s="37"/>
      <c r="N38" s="38"/>
    </row>
    <row r="39" spans="1:14" s="1" customFormat="1" ht="45" x14ac:dyDescent="0.25">
      <c r="A39" s="2" t="s">
        <v>11</v>
      </c>
      <c r="B39" s="7">
        <v>42789</v>
      </c>
      <c r="C39" s="23" t="s">
        <v>15</v>
      </c>
      <c r="D39" s="49" t="s">
        <v>44</v>
      </c>
      <c r="E39" s="34" t="s">
        <v>22</v>
      </c>
      <c r="F39" s="24">
        <v>2000</v>
      </c>
      <c r="G39" s="13" t="s">
        <v>24</v>
      </c>
      <c r="H39" s="48" t="s">
        <v>25</v>
      </c>
      <c r="I39" s="29" t="s">
        <v>35</v>
      </c>
      <c r="J39" s="14">
        <v>600</v>
      </c>
      <c r="K39" s="33" t="s">
        <v>28</v>
      </c>
      <c r="L39" s="52" t="s">
        <v>104</v>
      </c>
      <c r="M39" s="33" t="s">
        <v>56</v>
      </c>
      <c r="N39" s="22">
        <v>500</v>
      </c>
    </row>
    <row r="40" spans="1:14" s="1" customFormat="1" ht="15.75" x14ac:dyDescent="0.25">
      <c r="A40" s="2" t="s">
        <v>12</v>
      </c>
      <c r="B40" s="7">
        <v>42790</v>
      </c>
      <c r="C40" s="36"/>
      <c r="D40" s="45"/>
      <c r="E40" s="37"/>
      <c r="F40" s="38"/>
      <c r="G40" s="15" t="s">
        <v>13</v>
      </c>
      <c r="H40" s="46" t="s">
        <v>37</v>
      </c>
      <c r="I40" s="30" t="s">
        <v>35</v>
      </c>
      <c r="J40" s="16">
        <v>1000</v>
      </c>
      <c r="K40" s="37"/>
      <c r="L40" s="45"/>
      <c r="M40" s="37"/>
      <c r="N40" s="38"/>
    </row>
    <row r="41" spans="1:14" s="1" customFormat="1" ht="45" x14ac:dyDescent="0.25">
      <c r="A41" s="2" t="s">
        <v>12</v>
      </c>
      <c r="B41" s="7">
        <v>42790</v>
      </c>
      <c r="C41" s="21" t="s">
        <v>28</v>
      </c>
      <c r="D41" s="52" t="s">
        <v>105</v>
      </c>
      <c r="E41" s="33" t="s">
        <v>64</v>
      </c>
      <c r="F41" s="22">
        <v>500</v>
      </c>
      <c r="G41" s="23" t="s">
        <v>15</v>
      </c>
      <c r="H41" s="49" t="s">
        <v>44</v>
      </c>
      <c r="I41" s="34" t="s">
        <v>34</v>
      </c>
      <c r="J41" s="24">
        <v>2000</v>
      </c>
      <c r="K41" s="29" t="s">
        <v>24</v>
      </c>
      <c r="L41" s="48" t="s">
        <v>25</v>
      </c>
      <c r="M41" s="29" t="s">
        <v>97</v>
      </c>
      <c r="N41" s="14">
        <v>600</v>
      </c>
    </row>
    <row r="42" spans="1:14" s="1" customFormat="1" ht="15.75" x14ac:dyDescent="0.25">
      <c r="A42" s="2"/>
      <c r="B42" s="7"/>
      <c r="C42" s="36"/>
      <c r="D42" s="45"/>
      <c r="E42" s="37"/>
      <c r="F42" s="38"/>
      <c r="G42" s="23"/>
      <c r="H42" s="49"/>
      <c r="I42" s="34"/>
      <c r="J42" s="24"/>
      <c r="K42" s="15" t="s">
        <v>13</v>
      </c>
      <c r="L42" s="46" t="s">
        <v>101</v>
      </c>
      <c r="M42" s="30" t="s">
        <v>56</v>
      </c>
      <c r="N42" s="16">
        <v>2500</v>
      </c>
    </row>
    <row r="43" spans="1:14" s="1" customFormat="1" ht="45" x14ac:dyDescent="0.25">
      <c r="A43" s="3" t="s">
        <v>6</v>
      </c>
      <c r="B43" s="6">
        <v>42791</v>
      </c>
      <c r="C43" s="13" t="s">
        <v>24</v>
      </c>
      <c r="D43" s="48" t="s">
        <v>25</v>
      </c>
      <c r="E43" s="29" t="s">
        <v>64</v>
      </c>
      <c r="F43" s="14">
        <v>600</v>
      </c>
      <c r="G43" s="21" t="s">
        <v>28</v>
      </c>
      <c r="H43" s="52" t="s">
        <v>105</v>
      </c>
      <c r="I43" s="33" t="s">
        <v>39</v>
      </c>
      <c r="J43" s="22">
        <v>500</v>
      </c>
      <c r="K43" s="34" t="s">
        <v>15</v>
      </c>
      <c r="L43" s="49" t="s">
        <v>44</v>
      </c>
      <c r="M43" s="34" t="s">
        <v>58</v>
      </c>
      <c r="N43" s="24">
        <v>2000</v>
      </c>
    </row>
    <row r="44" spans="1:14" s="1" customFormat="1" ht="15.75" x14ac:dyDescent="0.25">
      <c r="A44" s="3" t="s">
        <v>6</v>
      </c>
      <c r="B44" s="6">
        <v>42791</v>
      </c>
      <c r="C44" s="15" t="s">
        <v>13</v>
      </c>
      <c r="D44" s="46" t="s">
        <v>37</v>
      </c>
      <c r="E44" s="30" t="s">
        <v>64</v>
      </c>
      <c r="F44" s="16">
        <v>1000</v>
      </c>
      <c r="G44" s="36"/>
      <c r="H44" s="45"/>
      <c r="I44" s="37"/>
      <c r="J44" s="38"/>
      <c r="K44" s="34"/>
      <c r="L44" s="49"/>
      <c r="M44" s="34"/>
      <c r="N44" s="24"/>
    </row>
    <row r="45" spans="1:14" s="1" customFormat="1" ht="15.75" x14ac:dyDescent="0.25">
      <c r="A45" s="3"/>
      <c r="B45" s="6"/>
      <c r="C45" s="36"/>
      <c r="D45" s="45"/>
      <c r="E45" s="37"/>
      <c r="F45" s="38"/>
      <c r="G45" s="36"/>
      <c r="H45" s="45"/>
      <c r="I45" s="37"/>
      <c r="J45" s="38"/>
      <c r="K45" s="37"/>
      <c r="L45" s="45"/>
      <c r="M45" s="37"/>
      <c r="N45" s="38"/>
    </row>
    <row r="46" spans="1:14" s="1" customFormat="1" ht="16.5" thickBot="1" x14ac:dyDescent="0.3">
      <c r="A46" s="3" t="s">
        <v>7</v>
      </c>
      <c r="B46" s="6">
        <v>42792</v>
      </c>
      <c r="C46" s="25"/>
      <c r="D46" s="53"/>
      <c r="E46" s="35"/>
      <c r="F46" s="26"/>
      <c r="G46" s="25"/>
      <c r="H46" s="35"/>
      <c r="I46" s="35"/>
      <c r="J46" s="26"/>
      <c r="K46" s="35"/>
      <c r="L46" s="35"/>
      <c r="M46" s="35"/>
      <c r="N46" s="26"/>
    </row>
    <row r="47" spans="1:14" s="1" customFormat="1" ht="15.75" x14ac:dyDescent="0.25">
      <c r="A47" s="37"/>
      <c r="B47" s="54"/>
      <c r="C47" s="9" t="s">
        <v>94</v>
      </c>
      <c r="D47" s="55"/>
      <c r="E47" s="27"/>
      <c r="F47" s="10">
        <v>1000</v>
      </c>
      <c r="G47" s="9" t="s">
        <v>94</v>
      </c>
      <c r="H47" s="55"/>
      <c r="I47" s="27"/>
      <c r="J47" s="10">
        <v>1000</v>
      </c>
      <c r="K47" s="9" t="s">
        <v>94</v>
      </c>
      <c r="L47" s="55"/>
      <c r="M47" s="27"/>
      <c r="N47" s="10">
        <v>1000</v>
      </c>
    </row>
    <row r="48" spans="1:14" s="1" customFormat="1" ht="15.75" thickBot="1" x14ac:dyDescent="0.3">
      <c r="A48" s="35" t="s">
        <v>48</v>
      </c>
      <c r="B48" s="35"/>
      <c r="C48" s="25" t="s">
        <v>31</v>
      </c>
      <c r="D48" s="53"/>
      <c r="E48" s="35"/>
      <c r="F48" s="26">
        <f>SUM(F33:F47)</f>
        <v>5100</v>
      </c>
      <c r="G48" s="25" t="s">
        <v>31</v>
      </c>
      <c r="H48" s="53"/>
      <c r="I48" s="35"/>
      <c r="J48" s="26">
        <f>SUM(J32:J47)</f>
        <v>5100</v>
      </c>
      <c r="K48" s="35" t="s">
        <v>31</v>
      </c>
      <c r="L48" s="53"/>
      <c r="M48" s="35"/>
      <c r="N48" s="26">
        <f>SUM(N33:N47)</f>
        <v>6600</v>
      </c>
    </row>
    <row r="49" spans="1:4" s="1" customFormat="1" ht="15.75" thickBot="1" x14ac:dyDescent="0.3">
      <c r="D49" s="42"/>
    </row>
    <row r="50" spans="1:4" s="1" customFormat="1" ht="15.75" thickBot="1" x14ac:dyDescent="0.3">
      <c r="A50" s="59" t="s">
        <v>49</v>
      </c>
      <c r="B50" s="60"/>
      <c r="C50" s="61">
        <f>SUM(F48+J48+N48)</f>
        <v>16800</v>
      </c>
      <c r="D50" s="4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G5" workbookViewId="0">
      <selection activeCell="J41" sqref="J41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10" width="19.5703125" style="1" customWidth="1"/>
    <col min="11" max="11" width="6" style="1" bestFit="1" customWidth="1"/>
    <col min="12" max="12" width="21.5703125" style="1" customWidth="1"/>
    <col min="13" max="13" width="8.5703125" style="1" bestFit="1" customWidth="1"/>
    <col min="14" max="14" width="14" style="1" bestFit="1" customWidth="1"/>
    <col min="15" max="15" width="8.42578125" style="42" bestFit="1" customWidth="1"/>
    <col min="16" max="16" width="7.5703125" style="1" customWidth="1"/>
    <col min="17" max="17" width="9.140625" style="1" customWidth="1"/>
    <col min="18" max="18" width="8.140625" style="1" bestFit="1" customWidth="1"/>
    <col min="19" max="19" width="9.7109375" style="1" customWidth="1"/>
    <col min="20" max="20" width="19.5703125" style="1" customWidth="1"/>
  </cols>
  <sheetData>
    <row r="1" spans="1:20" x14ac:dyDescent="0.25">
      <c r="A1" s="4" t="s">
        <v>0</v>
      </c>
      <c r="L1" s="4" t="s">
        <v>0</v>
      </c>
    </row>
    <row r="2" spans="1:20" x14ac:dyDescent="0.25">
      <c r="A2" s="4" t="s">
        <v>80</v>
      </c>
      <c r="L2" s="4" t="s">
        <v>100</v>
      </c>
    </row>
    <row r="3" spans="1:20" s="1" customFormat="1" x14ac:dyDescent="0.25">
      <c r="A3" s="4"/>
      <c r="D3" s="42"/>
      <c r="L3" s="4"/>
      <c r="O3" s="42"/>
    </row>
    <row r="4" spans="1:20" s="42" customFormat="1" ht="60" x14ac:dyDescent="0.25">
      <c r="A4" s="72" t="s">
        <v>18</v>
      </c>
      <c r="B4" s="72" t="s">
        <v>59</v>
      </c>
      <c r="C4" s="72" t="s">
        <v>60</v>
      </c>
      <c r="D4" s="72" t="s">
        <v>61</v>
      </c>
      <c r="E4" s="72" t="s">
        <v>62</v>
      </c>
      <c r="F4" s="72" t="s">
        <v>63</v>
      </c>
      <c r="G4" s="72" t="s">
        <v>78</v>
      </c>
      <c r="H4" s="72" t="s">
        <v>65</v>
      </c>
      <c r="I4" s="72" t="s">
        <v>66</v>
      </c>
      <c r="L4" s="72" t="s">
        <v>18</v>
      </c>
      <c r="M4" s="72" t="s">
        <v>59</v>
      </c>
      <c r="N4" s="72" t="s">
        <v>60</v>
      </c>
      <c r="O4" s="72" t="s">
        <v>61</v>
      </c>
      <c r="P4" s="72" t="s">
        <v>62</v>
      </c>
      <c r="Q4" s="72" t="s">
        <v>63</v>
      </c>
      <c r="R4" s="72" t="s">
        <v>78</v>
      </c>
      <c r="S4" s="72" t="s">
        <v>65</v>
      </c>
      <c r="T4" s="72" t="s">
        <v>66</v>
      </c>
    </row>
    <row r="5" spans="1:20" s="1" customFormat="1" x14ac:dyDescent="0.25">
      <c r="A5" s="4" t="s">
        <v>88</v>
      </c>
      <c r="B5" s="1">
        <v>1</v>
      </c>
      <c r="C5" s="1" t="s">
        <v>64</v>
      </c>
      <c r="D5" s="42">
        <v>350</v>
      </c>
      <c r="E5" s="1">
        <v>10</v>
      </c>
      <c r="F5" s="65">
        <v>0.9</v>
      </c>
      <c r="G5" s="76">
        <f>F5*D5</f>
        <v>315</v>
      </c>
      <c r="H5" s="1">
        <f>E5*D5*F5</f>
        <v>3150</v>
      </c>
      <c r="I5" s="1">
        <f>H5/1.2</f>
        <v>2625</v>
      </c>
      <c r="L5" s="4" t="s">
        <v>102</v>
      </c>
      <c r="M5" s="1">
        <v>1</v>
      </c>
      <c r="N5" s="1" t="s">
        <v>56</v>
      </c>
      <c r="O5" s="42">
        <v>500</v>
      </c>
      <c r="P5" s="1">
        <v>10</v>
      </c>
      <c r="Q5" s="65">
        <v>0.9</v>
      </c>
      <c r="R5" s="76">
        <f>Q5*O5</f>
        <v>450</v>
      </c>
      <c r="S5" s="1">
        <f>P5*O5*Q5*M5</f>
        <v>4500</v>
      </c>
      <c r="T5" s="1">
        <f>S5/1.2</f>
        <v>3750</v>
      </c>
    </row>
    <row r="6" spans="1:20" s="1" customFormat="1" x14ac:dyDescent="0.25">
      <c r="A6" s="4"/>
      <c r="B6" s="1">
        <v>1</v>
      </c>
      <c r="C6" s="1" t="s">
        <v>56</v>
      </c>
      <c r="D6" s="42">
        <v>500</v>
      </c>
      <c r="E6" s="1">
        <v>10</v>
      </c>
      <c r="F6" s="65">
        <v>0.9</v>
      </c>
      <c r="G6" s="76">
        <f>F6*D6</f>
        <v>450</v>
      </c>
      <c r="H6" s="1">
        <f>E6*D6*F6</f>
        <v>4500</v>
      </c>
      <c r="I6" s="1">
        <f>H6/1.2</f>
        <v>3750</v>
      </c>
      <c r="L6" s="4"/>
      <c r="M6" s="1">
        <v>0</v>
      </c>
      <c r="N6" s="1" t="s">
        <v>56</v>
      </c>
      <c r="O6" s="42">
        <v>500</v>
      </c>
      <c r="P6" s="1">
        <v>10</v>
      </c>
      <c r="Q6" s="65">
        <v>0.9</v>
      </c>
      <c r="R6" s="76">
        <f>Q6*O6</f>
        <v>450</v>
      </c>
      <c r="S6" s="1">
        <f>P6*O6*Q6*M6</f>
        <v>0</v>
      </c>
      <c r="T6" s="1">
        <f>S6/1.2</f>
        <v>0</v>
      </c>
    </row>
    <row r="7" spans="1:20" s="1" customFormat="1" x14ac:dyDescent="0.25">
      <c r="A7" s="4" t="s">
        <v>37</v>
      </c>
      <c r="B7" s="1">
        <v>1</v>
      </c>
      <c r="C7" s="1" t="s">
        <v>73</v>
      </c>
      <c r="D7" s="42">
        <v>200</v>
      </c>
      <c r="E7" s="1">
        <v>5</v>
      </c>
      <c r="F7" s="65">
        <v>0.65</v>
      </c>
      <c r="G7" s="76">
        <f>F7*D7</f>
        <v>130</v>
      </c>
      <c r="H7" s="1">
        <f>E7*D7*F7</f>
        <v>650</v>
      </c>
      <c r="I7" s="70">
        <f>H7/1.2</f>
        <v>541.66666666666674</v>
      </c>
      <c r="L7" s="4" t="s">
        <v>37</v>
      </c>
      <c r="M7" s="1">
        <v>2</v>
      </c>
      <c r="N7" s="1" t="s">
        <v>103</v>
      </c>
      <c r="O7" s="42">
        <v>200</v>
      </c>
      <c r="P7" s="1">
        <v>5</v>
      </c>
      <c r="Q7" s="65">
        <v>0.65</v>
      </c>
      <c r="R7" s="76">
        <f>Q7*O7</f>
        <v>130</v>
      </c>
      <c r="S7" s="1">
        <f>P7*O7*Q7*M7</f>
        <v>1300</v>
      </c>
      <c r="T7" s="70">
        <f>S7/1.2</f>
        <v>1083.3333333333335</v>
      </c>
    </row>
    <row r="8" spans="1:20" s="1" customFormat="1" x14ac:dyDescent="0.25">
      <c r="A8" s="66" t="s">
        <v>68</v>
      </c>
      <c r="B8" s="67"/>
      <c r="C8" s="67"/>
      <c r="D8" s="68"/>
      <c r="E8" s="67"/>
      <c r="F8" s="69"/>
      <c r="G8" s="71">
        <f>SUM(G5:G7)</f>
        <v>895</v>
      </c>
      <c r="H8" s="67"/>
      <c r="I8" s="71">
        <f>SUM(I5:I7)</f>
        <v>6916.666666666667</v>
      </c>
      <c r="L8" s="66" t="s">
        <v>68</v>
      </c>
      <c r="M8" s="67"/>
      <c r="N8" s="67"/>
      <c r="O8" s="68"/>
      <c r="P8" s="67"/>
      <c r="Q8" s="69"/>
      <c r="R8" s="71">
        <f>SUM(R5:R7)</f>
        <v>1030</v>
      </c>
      <c r="S8" s="67"/>
      <c r="T8" s="71">
        <f>SUM(T5:T7)</f>
        <v>4833.3333333333339</v>
      </c>
    </row>
    <row r="9" spans="1:20" s="1" customFormat="1" x14ac:dyDescent="0.25">
      <c r="A9" s="4"/>
      <c r="D9" s="42"/>
      <c r="F9" s="65"/>
      <c r="G9" s="65"/>
      <c r="L9" s="4"/>
      <c r="O9" s="42"/>
      <c r="Q9" s="65"/>
      <c r="R9" s="65"/>
    </row>
    <row r="10" spans="1:20" s="1" customFormat="1" x14ac:dyDescent="0.25">
      <c r="A10" s="73" t="s">
        <v>21</v>
      </c>
      <c r="B10" s="28">
        <v>1</v>
      </c>
      <c r="C10" s="28" t="s">
        <v>22</v>
      </c>
      <c r="D10" s="44">
        <v>250</v>
      </c>
      <c r="E10" s="28">
        <v>2</v>
      </c>
      <c r="F10" s="74">
        <v>0.75</v>
      </c>
      <c r="G10" s="83">
        <f>F10*D10</f>
        <v>187.5</v>
      </c>
      <c r="H10" s="28">
        <f>E10*D10*F10</f>
        <v>375</v>
      </c>
      <c r="I10" s="75">
        <f>H10/1.2</f>
        <v>312.5</v>
      </c>
      <c r="L10" s="73" t="s">
        <v>21</v>
      </c>
      <c r="M10" s="28">
        <v>0</v>
      </c>
      <c r="N10" s="28" t="s">
        <v>22</v>
      </c>
      <c r="O10" s="44">
        <v>250</v>
      </c>
      <c r="P10" s="28">
        <v>2</v>
      </c>
      <c r="Q10" s="74">
        <v>0.75</v>
      </c>
      <c r="R10" s="83">
        <f>Q10*O10</f>
        <v>187.5</v>
      </c>
      <c r="S10" s="1">
        <f>P10*O10*Q10*M10</f>
        <v>0</v>
      </c>
      <c r="T10" s="75">
        <f>S10/1.2</f>
        <v>0</v>
      </c>
    </row>
    <row r="11" spans="1:20" s="1" customFormat="1" x14ac:dyDescent="0.25">
      <c r="A11" s="4"/>
      <c r="B11" s="37">
        <v>1</v>
      </c>
      <c r="C11" s="37" t="s">
        <v>34</v>
      </c>
      <c r="D11" s="42">
        <v>250</v>
      </c>
      <c r="E11" s="28">
        <v>2</v>
      </c>
      <c r="F11" s="74">
        <v>0.75</v>
      </c>
      <c r="G11" s="83">
        <f>F11*D11</f>
        <v>187.5</v>
      </c>
      <c r="H11" s="28">
        <f>E11*D11*F11</f>
        <v>375</v>
      </c>
      <c r="I11" s="75">
        <f>H11/1.2</f>
        <v>312.5</v>
      </c>
      <c r="L11" s="4"/>
      <c r="M11" s="37">
        <v>0</v>
      </c>
      <c r="N11" s="37" t="s">
        <v>34</v>
      </c>
      <c r="O11" s="42">
        <v>250</v>
      </c>
      <c r="P11" s="28">
        <v>2</v>
      </c>
      <c r="Q11" s="74">
        <v>0.75</v>
      </c>
      <c r="R11" s="83">
        <f>Q11*O11</f>
        <v>187.5</v>
      </c>
      <c r="S11" s="1">
        <f>P11*O11*Q11*M11</f>
        <v>0</v>
      </c>
      <c r="T11" s="75">
        <f>S11/1.2</f>
        <v>0</v>
      </c>
    </row>
    <row r="12" spans="1:20" s="1" customFormat="1" x14ac:dyDescent="0.25">
      <c r="A12" s="66" t="s">
        <v>68</v>
      </c>
      <c r="B12" s="67"/>
      <c r="C12" s="67" t="s">
        <v>22</v>
      </c>
      <c r="D12" s="68"/>
      <c r="E12" s="67"/>
      <c r="F12" s="69"/>
      <c r="G12" s="84">
        <f>SUM(G10:G11)</f>
        <v>375</v>
      </c>
      <c r="H12" s="67"/>
      <c r="I12" s="71">
        <f>SUM(I10:I11)</f>
        <v>625</v>
      </c>
      <c r="L12" s="66" t="s">
        <v>68</v>
      </c>
      <c r="M12" s="67"/>
      <c r="N12" s="67" t="s">
        <v>22</v>
      </c>
      <c r="O12" s="68"/>
      <c r="P12" s="67"/>
      <c r="Q12" s="69"/>
      <c r="R12" s="84">
        <f>SUM(R10:R11)</f>
        <v>375</v>
      </c>
      <c r="S12" s="67"/>
      <c r="T12" s="71">
        <f>SUM(T10:T11)</f>
        <v>0</v>
      </c>
    </row>
    <row r="13" spans="1:20" s="1" customFormat="1" x14ac:dyDescent="0.25">
      <c r="A13" s="4"/>
      <c r="D13" s="42"/>
      <c r="F13" s="65"/>
      <c r="G13" s="65"/>
      <c r="L13" s="4"/>
      <c r="O13" s="42"/>
      <c r="Q13" s="65"/>
      <c r="R13" s="65"/>
    </row>
    <row r="14" spans="1:20" s="1" customFormat="1" x14ac:dyDescent="0.25">
      <c r="A14" s="4" t="s">
        <v>67</v>
      </c>
      <c r="B14" s="1">
        <v>2</v>
      </c>
      <c r="C14" s="1" t="s">
        <v>26</v>
      </c>
      <c r="D14" s="42">
        <v>50</v>
      </c>
      <c r="E14" s="1">
        <v>2</v>
      </c>
      <c r="F14" s="65">
        <v>0.55000000000000004</v>
      </c>
      <c r="G14" s="82">
        <f t="shared" ref="G14:G16" si="0">F14*D14</f>
        <v>27.500000000000004</v>
      </c>
      <c r="H14" s="1">
        <f>E14*D14*F14*B14</f>
        <v>110.00000000000001</v>
      </c>
      <c r="I14" s="70">
        <f>H14/1.2</f>
        <v>91.666666666666686</v>
      </c>
      <c r="L14" s="4" t="s">
        <v>67</v>
      </c>
      <c r="M14" s="1">
        <v>2</v>
      </c>
      <c r="N14" s="1" t="s">
        <v>64</v>
      </c>
      <c r="O14" s="42">
        <v>50</v>
      </c>
      <c r="P14" s="1">
        <v>2</v>
      </c>
      <c r="Q14" s="65">
        <v>0.7</v>
      </c>
      <c r="R14" s="82">
        <f t="shared" ref="R14:R16" si="1">Q14*O14</f>
        <v>35</v>
      </c>
      <c r="S14" s="1">
        <f>P14*O14*Q14*M14</f>
        <v>140</v>
      </c>
      <c r="T14" s="70">
        <f>S14/1.2</f>
        <v>116.66666666666667</v>
      </c>
    </row>
    <row r="15" spans="1:20" s="1" customFormat="1" x14ac:dyDescent="0.25">
      <c r="A15" s="4"/>
      <c r="B15" s="1">
        <v>2</v>
      </c>
      <c r="C15" s="1" t="s">
        <v>57</v>
      </c>
      <c r="D15" s="42">
        <v>50</v>
      </c>
      <c r="E15" s="1">
        <v>2</v>
      </c>
      <c r="F15" s="65">
        <v>0.55000000000000004</v>
      </c>
      <c r="G15" s="82">
        <f t="shared" si="0"/>
        <v>27.500000000000004</v>
      </c>
      <c r="H15" s="1">
        <f>E15*D15*F15*B15</f>
        <v>110.00000000000001</v>
      </c>
      <c r="I15" s="70">
        <f>H15/1.2</f>
        <v>91.666666666666686</v>
      </c>
      <c r="L15" s="4"/>
      <c r="M15" s="1">
        <v>2</v>
      </c>
      <c r="N15" s="1" t="s">
        <v>57</v>
      </c>
      <c r="O15" s="42">
        <v>50</v>
      </c>
      <c r="P15" s="1">
        <v>2</v>
      </c>
      <c r="Q15" s="65">
        <v>0.7</v>
      </c>
      <c r="R15" s="82">
        <f t="shared" si="1"/>
        <v>35</v>
      </c>
      <c r="S15" s="1">
        <f>P15*O15*Q15*M15</f>
        <v>140</v>
      </c>
      <c r="T15" s="70">
        <f>S15/1.2</f>
        <v>116.66666666666667</v>
      </c>
    </row>
    <row r="16" spans="1:20" s="1" customFormat="1" x14ac:dyDescent="0.25">
      <c r="A16" s="4"/>
      <c r="B16" s="1">
        <v>2</v>
      </c>
      <c r="C16" s="1" t="s">
        <v>34</v>
      </c>
      <c r="D16" s="42">
        <v>50</v>
      </c>
      <c r="E16" s="1">
        <v>2</v>
      </c>
      <c r="F16" s="65">
        <v>0.55000000000000004</v>
      </c>
      <c r="G16" s="82">
        <f t="shared" si="0"/>
        <v>27.500000000000004</v>
      </c>
      <c r="H16" s="1">
        <f>E16*D16*F16*B16</f>
        <v>110.00000000000001</v>
      </c>
      <c r="I16" s="70">
        <f>H16/1.2</f>
        <v>91.666666666666686</v>
      </c>
      <c r="L16" s="4"/>
      <c r="M16" s="1">
        <v>2</v>
      </c>
      <c r="N16" s="1" t="s">
        <v>34</v>
      </c>
      <c r="O16" s="42">
        <v>50</v>
      </c>
      <c r="P16" s="1">
        <v>2</v>
      </c>
      <c r="Q16" s="65">
        <v>0.7</v>
      </c>
      <c r="R16" s="82">
        <f t="shared" si="1"/>
        <v>35</v>
      </c>
      <c r="S16" s="1">
        <f>P16*O16*Q16*M16</f>
        <v>140</v>
      </c>
      <c r="T16" s="70">
        <f>S16/1.2</f>
        <v>116.66666666666667</v>
      </c>
    </row>
    <row r="17" spans="1:20" s="1" customFormat="1" x14ac:dyDescent="0.25">
      <c r="A17" s="66" t="s">
        <v>68</v>
      </c>
      <c r="B17" s="67"/>
      <c r="C17" s="67"/>
      <c r="D17" s="68"/>
      <c r="E17" s="67"/>
      <c r="F17" s="69"/>
      <c r="G17" s="71">
        <f>SUM(G14:G16)</f>
        <v>82.500000000000014</v>
      </c>
      <c r="H17" s="67"/>
      <c r="I17" s="67">
        <f>SUM(I14:I16)</f>
        <v>275.00000000000006</v>
      </c>
      <c r="L17" s="66" t="s">
        <v>68</v>
      </c>
      <c r="M17" s="67"/>
      <c r="N17" s="67"/>
      <c r="O17" s="68"/>
      <c r="P17" s="67"/>
      <c r="Q17" s="69"/>
      <c r="R17" s="71">
        <f>SUM(R14:R16)</f>
        <v>105</v>
      </c>
      <c r="S17" s="67"/>
      <c r="T17" s="67">
        <f>SUM(T14:T16)</f>
        <v>350</v>
      </c>
    </row>
    <row r="18" spans="1:20" s="1" customFormat="1" x14ac:dyDescent="0.25">
      <c r="A18" s="4"/>
      <c r="D18" s="42"/>
      <c r="F18" s="65"/>
      <c r="G18" s="65"/>
      <c r="L18" s="4"/>
      <c r="O18" s="42"/>
      <c r="Q18" s="65"/>
      <c r="R18" s="65"/>
    </row>
    <row r="19" spans="1:20" s="1" customFormat="1" x14ac:dyDescent="0.25">
      <c r="A19" s="4" t="s">
        <v>69</v>
      </c>
      <c r="B19" s="1">
        <v>1</v>
      </c>
      <c r="C19" s="1" t="s">
        <v>26</v>
      </c>
      <c r="D19" s="42">
        <v>200</v>
      </c>
      <c r="E19" s="1">
        <v>5</v>
      </c>
      <c r="F19" s="65">
        <v>0.55000000000000004</v>
      </c>
      <c r="G19" s="76">
        <f>F19*D19</f>
        <v>110.00000000000001</v>
      </c>
      <c r="H19" s="1">
        <f>E19*D19*F19*B19</f>
        <v>550</v>
      </c>
      <c r="I19" s="70">
        <f>H19/1.2</f>
        <v>458.33333333333337</v>
      </c>
      <c r="L19" s="4" t="s">
        <v>69</v>
      </c>
      <c r="M19" s="1">
        <v>1</v>
      </c>
      <c r="N19" s="1" t="s">
        <v>22</v>
      </c>
      <c r="O19" s="42">
        <v>200</v>
      </c>
      <c r="P19" s="1">
        <v>5</v>
      </c>
      <c r="Q19" s="65">
        <v>0.5</v>
      </c>
      <c r="R19" s="76">
        <f>Q19*O19</f>
        <v>100</v>
      </c>
      <c r="S19" s="1">
        <f>P19*O19*Q19*M19</f>
        <v>500</v>
      </c>
      <c r="T19" s="70">
        <f>S19/1.2</f>
        <v>416.66666666666669</v>
      </c>
    </row>
    <row r="20" spans="1:20" s="1" customFormat="1" x14ac:dyDescent="0.25">
      <c r="A20" s="4"/>
      <c r="B20" s="1">
        <v>1</v>
      </c>
      <c r="C20" s="1" t="s">
        <v>70</v>
      </c>
      <c r="D20" s="42">
        <v>150</v>
      </c>
      <c r="E20" s="1">
        <v>5</v>
      </c>
      <c r="F20" s="65">
        <v>0.55000000000000004</v>
      </c>
      <c r="G20" s="82">
        <f>F20*D20</f>
        <v>82.5</v>
      </c>
      <c r="H20" s="70">
        <f>E20*D20*F20*B20</f>
        <v>412.50000000000006</v>
      </c>
      <c r="I20" s="70">
        <f>H20/1.2</f>
        <v>343.75000000000006</v>
      </c>
      <c r="L20" s="4"/>
      <c r="M20" s="1">
        <v>1</v>
      </c>
      <c r="N20" s="1" t="s">
        <v>70</v>
      </c>
      <c r="O20" s="42">
        <v>150</v>
      </c>
      <c r="P20" s="1">
        <v>5</v>
      </c>
      <c r="Q20" s="65">
        <v>0.5</v>
      </c>
      <c r="R20" s="82">
        <f>Q20*O20</f>
        <v>75</v>
      </c>
      <c r="S20" s="1">
        <f>P20*O20*Q20*M20</f>
        <v>375</v>
      </c>
      <c r="T20" s="70">
        <f>S20/1.2</f>
        <v>312.5</v>
      </c>
    </row>
    <row r="21" spans="1:20" s="1" customFormat="1" x14ac:dyDescent="0.25">
      <c r="A21" s="4"/>
      <c r="B21" s="1">
        <v>1</v>
      </c>
      <c r="C21" s="1" t="s">
        <v>34</v>
      </c>
      <c r="D21" s="42">
        <v>250</v>
      </c>
      <c r="E21" s="1">
        <v>5</v>
      </c>
      <c r="F21" s="65">
        <v>0.55000000000000004</v>
      </c>
      <c r="G21" s="82">
        <f>F21*D21</f>
        <v>137.5</v>
      </c>
      <c r="H21" s="70">
        <f>E21*D21*F21*B21</f>
        <v>687.5</v>
      </c>
      <c r="I21" s="70">
        <f>H21/1.2</f>
        <v>572.91666666666674</v>
      </c>
      <c r="L21" s="4"/>
      <c r="M21" s="1">
        <v>1</v>
      </c>
      <c r="N21" s="1" t="s">
        <v>34</v>
      </c>
      <c r="O21" s="42">
        <v>250</v>
      </c>
      <c r="P21" s="1">
        <v>5</v>
      </c>
      <c r="Q21" s="65">
        <v>0.5</v>
      </c>
      <c r="R21" s="82">
        <f>Q21*O21</f>
        <v>125</v>
      </c>
      <c r="S21" s="1">
        <f>P21*O21*Q21*M21</f>
        <v>625</v>
      </c>
      <c r="T21" s="70">
        <f>S21/1.2</f>
        <v>520.83333333333337</v>
      </c>
    </row>
    <row r="22" spans="1:20" s="1" customFormat="1" x14ac:dyDescent="0.25">
      <c r="A22" s="66" t="s">
        <v>68</v>
      </c>
      <c r="B22" s="67"/>
      <c r="C22" s="67"/>
      <c r="D22" s="68"/>
      <c r="E22" s="67"/>
      <c r="F22" s="69"/>
      <c r="G22" s="71">
        <f>SUM(G19:G21)</f>
        <v>330</v>
      </c>
      <c r="H22" s="67"/>
      <c r="I22" s="71">
        <f>SUM(I19:I21)</f>
        <v>1375.0000000000002</v>
      </c>
      <c r="L22" s="66" t="s">
        <v>68</v>
      </c>
      <c r="M22" s="67"/>
      <c r="N22" s="67"/>
      <c r="O22" s="68"/>
      <c r="P22" s="67"/>
      <c r="Q22" s="69"/>
      <c r="R22" s="71">
        <f>SUM(R19:R21)</f>
        <v>300</v>
      </c>
      <c r="S22" s="67"/>
      <c r="T22" s="71">
        <f>SUM(T19:T21)</f>
        <v>1250</v>
      </c>
    </row>
    <row r="23" spans="1:20" s="1" customFormat="1" x14ac:dyDescent="0.25">
      <c r="A23" s="4"/>
      <c r="D23" s="42"/>
      <c r="F23" s="65"/>
      <c r="G23" s="65"/>
      <c r="L23" s="4"/>
      <c r="O23" s="42"/>
      <c r="Q23" s="65"/>
      <c r="R23" s="65"/>
    </row>
    <row r="24" spans="1:20" s="1" customFormat="1" x14ac:dyDescent="0.25">
      <c r="A24" s="4" t="s">
        <v>71</v>
      </c>
      <c r="B24" s="1">
        <v>2</v>
      </c>
      <c r="C24" s="1" t="s">
        <v>22</v>
      </c>
      <c r="D24" s="42">
        <v>300</v>
      </c>
      <c r="E24" s="1">
        <v>5</v>
      </c>
      <c r="F24" s="65">
        <v>0.45</v>
      </c>
      <c r="G24" s="76">
        <f>F24*D24</f>
        <v>135</v>
      </c>
      <c r="H24" s="1">
        <f>E24*D24*F24*B24</f>
        <v>1350</v>
      </c>
      <c r="I24" s="70">
        <f>H24/1.2</f>
        <v>1125</v>
      </c>
      <c r="L24" s="4" t="s">
        <v>71</v>
      </c>
      <c r="M24" s="1">
        <v>0</v>
      </c>
      <c r="N24" s="1" t="s">
        <v>22</v>
      </c>
      <c r="O24" s="42">
        <v>300</v>
      </c>
      <c r="P24" s="1">
        <v>5</v>
      </c>
      <c r="Q24" s="65">
        <v>0.45</v>
      </c>
      <c r="R24" s="76">
        <f>Q24*O24</f>
        <v>135</v>
      </c>
      <c r="S24" s="1">
        <f>P24*O24*Q24*M24</f>
        <v>0</v>
      </c>
      <c r="T24" s="70">
        <f>S24/1.2</f>
        <v>0</v>
      </c>
    </row>
    <row r="25" spans="1:20" s="1" customFormat="1" x14ac:dyDescent="0.25">
      <c r="A25" s="4"/>
      <c r="B25" s="1">
        <v>2</v>
      </c>
      <c r="C25" s="1" t="s">
        <v>72</v>
      </c>
      <c r="D25" s="42">
        <v>300</v>
      </c>
      <c r="E25" s="1">
        <v>5</v>
      </c>
      <c r="F25" s="65">
        <v>0.45</v>
      </c>
      <c r="G25" s="76">
        <f>F25*D25</f>
        <v>135</v>
      </c>
      <c r="H25" s="1">
        <f>E25*D25*F25*B25</f>
        <v>1350</v>
      </c>
      <c r="I25" s="70">
        <f>H25/1.2</f>
        <v>1125</v>
      </c>
      <c r="L25" s="4"/>
      <c r="M25" s="1">
        <v>0</v>
      </c>
      <c r="N25" s="1" t="s">
        <v>72</v>
      </c>
      <c r="O25" s="42">
        <v>300</v>
      </c>
      <c r="P25" s="1">
        <v>5</v>
      </c>
      <c r="Q25" s="65">
        <v>0.45</v>
      </c>
      <c r="R25" s="76">
        <f>Q25*O25</f>
        <v>135</v>
      </c>
      <c r="S25" s="1">
        <f>P25*O25*Q25*M25</f>
        <v>0</v>
      </c>
      <c r="T25" s="70">
        <f>S25/1.2</f>
        <v>0</v>
      </c>
    </row>
    <row r="26" spans="1:20" s="1" customFormat="1" x14ac:dyDescent="0.25">
      <c r="A26" s="4"/>
      <c r="B26" s="1">
        <v>2</v>
      </c>
      <c r="C26" s="1" t="s">
        <v>73</v>
      </c>
      <c r="D26" s="42">
        <v>300</v>
      </c>
      <c r="E26" s="1">
        <v>5</v>
      </c>
      <c r="F26" s="65">
        <v>0.45</v>
      </c>
      <c r="G26" s="76">
        <f>F26*D26</f>
        <v>135</v>
      </c>
      <c r="H26" s="1">
        <f>E26*D26*F26*B26</f>
        <v>1350</v>
      </c>
      <c r="I26" s="70">
        <f>H26/1.2</f>
        <v>1125</v>
      </c>
      <c r="L26" s="4"/>
      <c r="M26" s="1">
        <v>0</v>
      </c>
      <c r="N26" s="1" t="s">
        <v>73</v>
      </c>
      <c r="O26" s="42">
        <v>300</v>
      </c>
      <c r="P26" s="1">
        <v>5</v>
      </c>
      <c r="Q26" s="65">
        <v>0.45</v>
      </c>
      <c r="R26" s="76">
        <f>Q26*O26</f>
        <v>135</v>
      </c>
      <c r="S26" s="1">
        <f>P26*O26*Q26*M26</f>
        <v>0</v>
      </c>
      <c r="T26" s="70">
        <f>S26/1.2</f>
        <v>0</v>
      </c>
    </row>
    <row r="27" spans="1:20" s="1" customFormat="1" x14ac:dyDescent="0.25">
      <c r="A27" s="66" t="s">
        <v>68</v>
      </c>
      <c r="B27" s="67"/>
      <c r="C27" s="67"/>
      <c r="D27" s="68"/>
      <c r="E27" s="67"/>
      <c r="F27" s="69"/>
      <c r="G27" s="71">
        <f>SUM(G24:G26)</f>
        <v>405</v>
      </c>
      <c r="H27" s="67"/>
      <c r="I27" s="71">
        <f>SUM(I24:I26)</f>
        <v>3375</v>
      </c>
      <c r="L27" s="66" t="s">
        <v>68</v>
      </c>
      <c r="M27" s="67"/>
      <c r="N27" s="67"/>
      <c r="O27" s="68"/>
      <c r="P27" s="67"/>
      <c r="Q27" s="69"/>
      <c r="R27" s="71">
        <f>SUM(R24:R26)</f>
        <v>405</v>
      </c>
      <c r="S27" s="67"/>
      <c r="T27" s="71">
        <f>SUM(T24:T26)</f>
        <v>0</v>
      </c>
    </row>
    <row r="28" spans="1:20" s="1" customFormat="1" x14ac:dyDescent="0.25">
      <c r="A28" s="4"/>
      <c r="D28" s="42"/>
      <c r="F28" s="65"/>
      <c r="G28" s="65"/>
      <c r="L28" s="4"/>
      <c r="O28" s="42"/>
      <c r="Q28" s="65"/>
      <c r="R28" s="65"/>
    </row>
    <row r="29" spans="1:20" s="1" customFormat="1" x14ac:dyDescent="0.25">
      <c r="A29" s="4" t="s">
        <v>74</v>
      </c>
      <c r="B29" s="1">
        <v>1</v>
      </c>
      <c r="C29" s="1" t="s">
        <v>64</v>
      </c>
      <c r="D29" s="42">
        <v>300</v>
      </c>
      <c r="E29" s="1">
        <v>2</v>
      </c>
      <c r="F29" s="65">
        <v>0.75</v>
      </c>
      <c r="G29" s="76">
        <f>F29*D29</f>
        <v>225</v>
      </c>
      <c r="H29" s="70">
        <f>E29*D29*F29</f>
        <v>450</v>
      </c>
      <c r="I29" s="70">
        <f>H29/1.2</f>
        <v>375</v>
      </c>
      <c r="L29" s="4" t="s">
        <v>74</v>
      </c>
      <c r="M29" s="1">
        <v>1</v>
      </c>
      <c r="N29" s="1" t="s">
        <v>64</v>
      </c>
      <c r="O29" s="42">
        <v>300</v>
      </c>
      <c r="P29" s="1">
        <v>2</v>
      </c>
      <c r="Q29" s="65">
        <v>0.7</v>
      </c>
      <c r="R29" s="76">
        <f>Q29*O29</f>
        <v>210</v>
      </c>
      <c r="S29" s="1">
        <f>P29*O29*Q29*M29</f>
        <v>420</v>
      </c>
      <c r="T29" s="70">
        <f>S29/1.2</f>
        <v>350</v>
      </c>
    </row>
    <row r="30" spans="1:20" s="1" customFormat="1" x14ac:dyDescent="0.25">
      <c r="A30" s="4" t="s">
        <v>89</v>
      </c>
      <c r="B30" s="1">
        <v>1</v>
      </c>
      <c r="C30" s="1" t="s">
        <v>34</v>
      </c>
      <c r="D30" s="42">
        <v>500</v>
      </c>
      <c r="E30" s="1">
        <v>5</v>
      </c>
      <c r="F30" s="65">
        <v>0.75</v>
      </c>
      <c r="G30" s="76">
        <f>F30*D30</f>
        <v>375</v>
      </c>
      <c r="H30" s="70">
        <f>E30*D30*F30</f>
        <v>1875</v>
      </c>
      <c r="I30" s="70">
        <f>H30/1.2</f>
        <v>1562.5</v>
      </c>
      <c r="L30" s="4" t="s">
        <v>74</v>
      </c>
      <c r="M30" s="1">
        <v>0</v>
      </c>
      <c r="N30" s="1" t="s">
        <v>34</v>
      </c>
      <c r="O30" s="42">
        <v>500</v>
      </c>
      <c r="P30" s="1">
        <v>5</v>
      </c>
      <c r="Q30" s="65">
        <v>0.7</v>
      </c>
      <c r="R30" s="76">
        <f>Q30*O30</f>
        <v>350</v>
      </c>
      <c r="S30" s="1">
        <f>P30*O30*Q30*M30</f>
        <v>0</v>
      </c>
      <c r="T30" s="70">
        <f>S30/1.2</f>
        <v>0</v>
      </c>
    </row>
    <row r="31" spans="1:20" s="1" customFormat="1" x14ac:dyDescent="0.25">
      <c r="A31" s="4" t="s">
        <v>74</v>
      </c>
      <c r="B31" s="1">
        <v>1</v>
      </c>
      <c r="C31" s="1" t="s">
        <v>39</v>
      </c>
      <c r="D31" s="42">
        <f>4*50</f>
        <v>200</v>
      </c>
      <c r="E31" s="1">
        <v>2</v>
      </c>
      <c r="F31" s="65">
        <v>0.75</v>
      </c>
      <c r="G31" s="76">
        <f>F31*D31</f>
        <v>150</v>
      </c>
      <c r="H31" s="70">
        <f>E31*D31*F31</f>
        <v>300</v>
      </c>
      <c r="I31" s="70">
        <f>H31/1.2</f>
        <v>250</v>
      </c>
      <c r="L31" s="4" t="s">
        <v>74</v>
      </c>
      <c r="M31" s="1">
        <v>1</v>
      </c>
      <c r="N31" s="1" t="s">
        <v>39</v>
      </c>
      <c r="O31" s="42">
        <f>4*50</f>
        <v>200</v>
      </c>
      <c r="P31" s="1">
        <v>2</v>
      </c>
      <c r="Q31" s="65">
        <v>0.7</v>
      </c>
      <c r="R31" s="76">
        <f>Q31*O31</f>
        <v>140</v>
      </c>
      <c r="S31" s="1">
        <f>P31*O31*Q31*M31</f>
        <v>280</v>
      </c>
      <c r="T31" s="70">
        <f>S31/1.2</f>
        <v>233.33333333333334</v>
      </c>
    </row>
    <row r="32" spans="1:20" s="1" customFormat="1" x14ac:dyDescent="0.25">
      <c r="A32" s="4" t="s">
        <v>76</v>
      </c>
      <c r="B32" s="1">
        <v>1</v>
      </c>
      <c r="C32" s="1" t="s">
        <v>42</v>
      </c>
      <c r="D32" s="42">
        <v>300</v>
      </c>
      <c r="E32" s="1">
        <v>5</v>
      </c>
      <c r="F32" s="65">
        <v>0.55000000000000004</v>
      </c>
      <c r="G32" s="76">
        <f>F32*D32</f>
        <v>165</v>
      </c>
      <c r="H32" s="70">
        <f>E32*D32*F32</f>
        <v>825.00000000000011</v>
      </c>
      <c r="I32" s="70">
        <f>H32/1.2</f>
        <v>687.50000000000011</v>
      </c>
      <c r="L32" s="4" t="s">
        <v>74</v>
      </c>
      <c r="M32" s="1">
        <v>1</v>
      </c>
      <c r="N32" s="1" t="s">
        <v>56</v>
      </c>
      <c r="O32" s="42">
        <v>300</v>
      </c>
      <c r="P32" s="1">
        <v>5</v>
      </c>
      <c r="Q32" s="65">
        <v>0.7</v>
      </c>
      <c r="R32" s="76">
        <f>Q32*O32</f>
        <v>210</v>
      </c>
      <c r="S32" s="1">
        <f>P32*O32*Q32*M32</f>
        <v>1050</v>
      </c>
      <c r="T32" s="70">
        <f>S32/1.2</f>
        <v>875</v>
      </c>
    </row>
    <row r="33" spans="1:20" s="1" customFormat="1" x14ac:dyDescent="0.25">
      <c r="A33" s="66" t="s">
        <v>68</v>
      </c>
      <c r="B33" s="67"/>
      <c r="C33" s="67"/>
      <c r="D33" s="68"/>
      <c r="E33" s="67"/>
      <c r="F33" s="69"/>
      <c r="G33" s="71">
        <f>SUM(G29:G32)</f>
        <v>915</v>
      </c>
      <c r="H33" s="67"/>
      <c r="I33" s="71">
        <f>SUM(I29:I32)</f>
        <v>2875</v>
      </c>
      <c r="L33" s="66" t="s">
        <v>68</v>
      </c>
      <c r="M33" s="67"/>
      <c r="N33" s="67"/>
      <c r="O33" s="68"/>
      <c r="P33" s="67"/>
      <c r="Q33" s="69"/>
      <c r="R33" s="71">
        <f>SUM(R29:R32)</f>
        <v>910</v>
      </c>
      <c r="S33" s="67"/>
      <c r="T33" s="71">
        <f>SUM(T29:T32)</f>
        <v>1458.3333333333335</v>
      </c>
    </row>
    <row r="34" spans="1:20" s="1" customFormat="1" x14ac:dyDescent="0.25">
      <c r="A34" s="73"/>
      <c r="B34" s="28"/>
      <c r="C34" s="28"/>
      <c r="D34" s="44"/>
      <c r="E34" s="28"/>
      <c r="F34" s="74"/>
      <c r="G34" s="74"/>
      <c r="H34" s="28"/>
      <c r="I34" s="75"/>
      <c r="L34" s="73"/>
      <c r="M34" s="28"/>
      <c r="N34" s="28"/>
      <c r="O34" s="44"/>
      <c r="P34" s="28"/>
      <c r="Q34" s="74"/>
      <c r="R34" s="74"/>
      <c r="S34" s="28"/>
      <c r="T34" s="75"/>
    </row>
    <row r="35" spans="1:20" s="1" customFormat="1" x14ac:dyDescent="0.25">
      <c r="A35" s="73" t="s">
        <v>77</v>
      </c>
      <c r="B35" s="37">
        <v>1</v>
      </c>
      <c r="C35" s="37" t="s">
        <v>64</v>
      </c>
      <c r="D35" s="44">
        <v>300</v>
      </c>
      <c r="E35" s="37">
        <v>10</v>
      </c>
      <c r="F35" s="74">
        <v>0.6</v>
      </c>
      <c r="G35" s="76">
        <f t="shared" ref="G35:G37" si="2">F35*D35</f>
        <v>180</v>
      </c>
      <c r="H35" s="70">
        <f>E35*D35*F35</f>
        <v>1800</v>
      </c>
      <c r="I35" s="70">
        <f>H35/1.2</f>
        <v>1500</v>
      </c>
      <c r="L35" s="73" t="s">
        <v>77</v>
      </c>
      <c r="M35" s="37">
        <v>0</v>
      </c>
      <c r="N35" s="37" t="s">
        <v>64</v>
      </c>
      <c r="O35" s="44">
        <v>300</v>
      </c>
      <c r="P35" s="37">
        <v>10</v>
      </c>
      <c r="Q35" s="74">
        <v>0.6</v>
      </c>
      <c r="R35" s="76">
        <f t="shared" ref="R35:R37" si="3">Q35*O35</f>
        <v>180</v>
      </c>
      <c r="S35" s="1">
        <f>P35*O35*Q35*M35</f>
        <v>0</v>
      </c>
      <c r="T35" s="70">
        <f>S35/1.2</f>
        <v>0</v>
      </c>
    </row>
    <row r="36" spans="1:20" s="1" customFormat="1" x14ac:dyDescent="0.25">
      <c r="A36" s="73"/>
      <c r="B36" s="37">
        <v>1</v>
      </c>
      <c r="C36" s="37" t="s">
        <v>70</v>
      </c>
      <c r="D36" s="44">
        <v>150</v>
      </c>
      <c r="E36" s="37">
        <v>10</v>
      </c>
      <c r="F36" s="74">
        <v>0.6</v>
      </c>
      <c r="G36" s="76">
        <f t="shared" si="2"/>
        <v>90</v>
      </c>
      <c r="H36" s="70">
        <f>E36*D36*F36</f>
        <v>900</v>
      </c>
      <c r="I36" s="70">
        <f>H36/1.2</f>
        <v>750</v>
      </c>
      <c r="L36" s="73"/>
      <c r="M36" s="37">
        <v>0</v>
      </c>
      <c r="N36" s="37" t="s">
        <v>70</v>
      </c>
      <c r="O36" s="44">
        <v>150</v>
      </c>
      <c r="P36" s="37">
        <v>10</v>
      </c>
      <c r="Q36" s="74">
        <v>0.6</v>
      </c>
      <c r="R36" s="76">
        <f t="shared" si="3"/>
        <v>90</v>
      </c>
      <c r="S36" s="1">
        <f>P36*O36*Q36*M36</f>
        <v>0</v>
      </c>
      <c r="T36" s="70">
        <f>S36/1.2</f>
        <v>0</v>
      </c>
    </row>
    <row r="37" spans="1:20" s="1" customFormat="1" x14ac:dyDescent="0.25">
      <c r="A37" s="4"/>
      <c r="B37" s="37">
        <v>1</v>
      </c>
      <c r="C37" s="37" t="s">
        <v>73</v>
      </c>
      <c r="D37" s="42">
        <v>200</v>
      </c>
      <c r="E37" s="37">
        <v>10</v>
      </c>
      <c r="F37" s="78">
        <v>0.6</v>
      </c>
      <c r="G37" s="76">
        <f t="shared" si="2"/>
        <v>120</v>
      </c>
      <c r="H37" s="70">
        <f>E37*D37*F37</f>
        <v>1200</v>
      </c>
      <c r="I37" s="70">
        <f>H37/1.2</f>
        <v>1000</v>
      </c>
      <c r="L37" s="4"/>
      <c r="M37" s="37">
        <v>0</v>
      </c>
      <c r="N37" s="37" t="s">
        <v>73</v>
      </c>
      <c r="O37" s="42">
        <v>200</v>
      </c>
      <c r="P37" s="37">
        <v>10</v>
      </c>
      <c r="Q37" s="78">
        <v>0.6</v>
      </c>
      <c r="R37" s="76">
        <f t="shared" si="3"/>
        <v>120</v>
      </c>
      <c r="S37" s="1">
        <f>P37*O37*Q37*M37</f>
        <v>0</v>
      </c>
      <c r="T37" s="70">
        <f>S37/1.2</f>
        <v>0</v>
      </c>
    </row>
    <row r="38" spans="1:20" s="1" customFormat="1" x14ac:dyDescent="0.25">
      <c r="A38" s="66" t="s">
        <v>68</v>
      </c>
      <c r="B38" s="67"/>
      <c r="C38" s="67"/>
      <c r="D38" s="68"/>
      <c r="E38" s="67"/>
      <c r="F38" s="67"/>
      <c r="G38" s="67">
        <f>SUM(G35:G37)</f>
        <v>390</v>
      </c>
      <c r="H38" s="67"/>
      <c r="I38" s="71">
        <f>SUM(I35:I37)</f>
        <v>3250</v>
      </c>
      <c r="L38" s="66" t="s">
        <v>68</v>
      </c>
      <c r="M38" s="67"/>
      <c r="N38" s="67"/>
      <c r="O38" s="68"/>
      <c r="P38" s="67"/>
      <c r="Q38" s="67"/>
      <c r="R38" s="67">
        <f>SUM(R35:R37)</f>
        <v>390</v>
      </c>
      <c r="S38" s="67"/>
      <c r="T38" s="71">
        <f>SUM(T35:T37)</f>
        <v>0</v>
      </c>
    </row>
    <row r="40" spans="1:20" ht="15.75" thickBot="1" x14ac:dyDescent="0.3">
      <c r="A40" s="79" t="s">
        <v>79</v>
      </c>
      <c r="B40" s="79">
        <f>SUM(B5:B38)</f>
        <v>27</v>
      </c>
      <c r="C40" s="79"/>
      <c r="D40" s="80"/>
      <c r="E40" s="79"/>
      <c r="F40" s="79"/>
      <c r="G40" s="81">
        <f>SUM(G38+G33+G27+G22+G17+G12+G8)</f>
        <v>3392.5</v>
      </c>
      <c r="H40" s="79"/>
      <c r="I40" s="81">
        <f>SUM(I38+I33+I27+I22+I17+I12+I8)</f>
        <v>18691.666666666668</v>
      </c>
      <c r="L40" s="79" t="s">
        <v>79</v>
      </c>
      <c r="M40" s="79">
        <f>SUM(M5:M38)</f>
        <v>15</v>
      </c>
      <c r="N40" s="79"/>
      <c r="O40" s="80"/>
      <c r="P40" s="79"/>
      <c r="Q40" s="79"/>
      <c r="R40" s="81">
        <f>SUM(R38+R33+R27+R22+R17+R12+R8)</f>
        <v>3515</v>
      </c>
      <c r="S40" s="79"/>
      <c r="T40" s="81">
        <f>SUM(T38+T33+T27+T22+T17+T12+T8)</f>
        <v>7891.6666666666679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opLeftCell="A37" workbookViewId="0">
      <selection activeCell="H39" sqref="H39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6.28515625" style="42" customWidth="1"/>
    <col min="5" max="5" width="14.5703125" style="1" customWidth="1"/>
    <col min="6" max="6" width="6" style="1" customWidth="1"/>
    <col min="7" max="7" width="9.7109375" style="1" customWidth="1"/>
    <col min="8" max="8" width="19.5703125" style="1" customWidth="1"/>
    <col min="9" max="9" width="20.85546875" style="1" customWidth="1"/>
    <col min="10" max="10" width="6" style="1" bestFit="1" customWidth="1"/>
    <col min="11" max="11" width="10.85546875" style="1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3" spans="1:14" x14ac:dyDescent="0.25">
      <c r="A3" s="1" t="s">
        <v>98</v>
      </c>
    </row>
    <row r="4" spans="1:14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4</v>
      </c>
      <c r="H4" s="43" t="s">
        <v>18</v>
      </c>
      <c r="I4" s="8" t="s">
        <v>19</v>
      </c>
      <c r="J4" s="8" t="s">
        <v>20</v>
      </c>
      <c r="K4" s="8" t="s">
        <v>3</v>
      </c>
      <c r="L4" s="43" t="s">
        <v>18</v>
      </c>
      <c r="M4" s="8" t="s">
        <v>19</v>
      </c>
      <c r="N4" s="8" t="s">
        <v>20</v>
      </c>
    </row>
    <row r="5" spans="1:14" ht="45" x14ac:dyDescent="0.25">
      <c r="A5" s="2" t="s">
        <v>12</v>
      </c>
      <c r="B5" s="58">
        <v>42882</v>
      </c>
      <c r="C5" s="15" t="s">
        <v>13</v>
      </c>
      <c r="D5" s="46" t="s">
        <v>50</v>
      </c>
      <c r="E5" s="30" t="s">
        <v>16</v>
      </c>
      <c r="F5" s="16">
        <v>1500</v>
      </c>
      <c r="G5" s="23" t="s">
        <v>15</v>
      </c>
      <c r="H5" s="49" t="s">
        <v>107</v>
      </c>
      <c r="I5" s="34" t="s">
        <v>34</v>
      </c>
      <c r="J5" s="24">
        <v>4000</v>
      </c>
      <c r="K5" s="36"/>
      <c r="L5" s="45"/>
      <c r="M5" s="37"/>
      <c r="N5" s="38"/>
    </row>
    <row r="6" spans="1:14" ht="45.75" thickBot="1" x14ac:dyDescent="0.3">
      <c r="A6" s="3" t="s">
        <v>6</v>
      </c>
      <c r="B6" s="56">
        <v>42883</v>
      </c>
      <c r="C6" s="17" t="s">
        <v>14</v>
      </c>
      <c r="D6" s="51" t="s">
        <v>108</v>
      </c>
      <c r="E6" s="31" t="s">
        <v>22</v>
      </c>
      <c r="F6" s="18">
        <v>4000</v>
      </c>
      <c r="G6" s="23" t="s">
        <v>15</v>
      </c>
      <c r="H6" s="49" t="s">
        <v>107</v>
      </c>
      <c r="I6" s="34" t="s">
        <v>34</v>
      </c>
      <c r="J6" s="24"/>
      <c r="K6" s="15" t="s">
        <v>13</v>
      </c>
      <c r="L6" s="46" t="s">
        <v>50</v>
      </c>
      <c r="M6" s="30" t="s">
        <v>58</v>
      </c>
      <c r="N6" s="16">
        <v>1500</v>
      </c>
    </row>
    <row r="7" spans="1:14" ht="45" x14ac:dyDescent="0.25">
      <c r="A7" s="3" t="s">
        <v>7</v>
      </c>
      <c r="B7" s="57">
        <v>42884</v>
      </c>
      <c r="C7" s="17" t="s">
        <v>14</v>
      </c>
      <c r="D7" s="51" t="s">
        <v>108</v>
      </c>
      <c r="E7" s="31" t="s">
        <v>22</v>
      </c>
      <c r="F7" s="18"/>
      <c r="G7" s="21" t="s">
        <v>28</v>
      </c>
      <c r="H7" s="52" t="s">
        <v>38</v>
      </c>
      <c r="I7" s="33" t="s">
        <v>39</v>
      </c>
      <c r="J7" s="22">
        <v>500</v>
      </c>
      <c r="K7" s="13" t="s">
        <v>24</v>
      </c>
      <c r="L7" s="48" t="s">
        <v>109</v>
      </c>
      <c r="M7" s="29" t="s">
        <v>110</v>
      </c>
      <c r="N7" s="14">
        <v>600</v>
      </c>
    </row>
    <row r="8" spans="1:14" ht="30" x14ac:dyDescent="0.25">
      <c r="A8" s="2" t="s">
        <v>8</v>
      </c>
      <c r="B8" s="58">
        <v>42885</v>
      </c>
      <c r="C8" s="23" t="s">
        <v>15</v>
      </c>
      <c r="D8" s="49" t="s">
        <v>107</v>
      </c>
      <c r="E8" s="34" t="s">
        <v>22</v>
      </c>
      <c r="F8" s="24">
        <v>4000</v>
      </c>
      <c r="G8" s="36"/>
      <c r="H8" s="45"/>
      <c r="I8" s="37"/>
      <c r="J8" s="38"/>
      <c r="K8" s="36"/>
      <c r="L8" s="45"/>
      <c r="M8" s="37"/>
      <c r="N8" s="38"/>
    </row>
    <row r="9" spans="1:14" ht="45" x14ac:dyDescent="0.25">
      <c r="A9" s="2" t="s">
        <v>9</v>
      </c>
      <c r="B9" s="58">
        <v>42886</v>
      </c>
      <c r="C9" s="23" t="s">
        <v>15</v>
      </c>
      <c r="D9" s="49" t="s">
        <v>107</v>
      </c>
      <c r="E9" s="34" t="s">
        <v>22</v>
      </c>
      <c r="F9" s="24"/>
      <c r="G9" s="13" t="s">
        <v>24</v>
      </c>
      <c r="H9" s="48" t="s">
        <v>109</v>
      </c>
      <c r="I9" s="29" t="s">
        <v>35</v>
      </c>
      <c r="J9" s="14">
        <v>600</v>
      </c>
      <c r="K9" s="17" t="s">
        <v>14</v>
      </c>
      <c r="L9" s="51" t="s">
        <v>108</v>
      </c>
      <c r="M9" s="31" t="s">
        <v>57</v>
      </c>
      <c r="N9" s="18">
        <v>4000</v>
      </c>
    </row>
    <row r="10" spans="1:14" ht="15.75" x14ac:dyDescent="0.25">
      <c r="A10" s="2" t="s">
        <v>10</v>
      </c>
      <c r="B10" s="58">
        <v>42887</v>
      </c>
      <c r="C10" s="36"/>
      <c r="D10" s="45"/>
      <c r="E10" s="37"/>
      <c r="F10" s="38"/>
      <c r="G10" s="36"/>
      <c r="H10" s="45"/>
      <c r="I10" s="37"/>
      <c r="J10" s="38"/>
      <c r="K10" s="17" t="s">
        <v>14</v>
      </c>
      <c r="L10" s="51" t="s">
        <v>108</v>
      </c>
      <c r="M10" s="31" t="s">
        <v>57</v>
      </c>
      <c r="N10" s="18"/>
    </row>
    <row r="11" spans="1:14" ht="30" x14ac:dyDescent="0.25">
      <c r="A11" s="2" t="s">
        <v>11</v>
      </c>
      <c r="B11" s="58">
        <v>42888</v>
      </c>
      <c r="C11" s="13" t="s">
        <v>24</v>
      </c>
      <c r="D11" s="48" t="s">
        <v>115</v>
      </c>
      <c r="E11" s="29" t="s">
        <v>16</v>
      </c>
      <c r="F11" s="14">
        <v>600</v>
      </c>
      <c r="G11" s="21" t="s">
        <v>28</v>
      </c>
      <c r="H11" s="52" t="s">
        <v>54</v>
      </c>
      <c r="I11" s="33" t="s">
        <v>34</v>
      </c>
      <c r="J11" s="22">
        <v>1000</v>
      </c>
      <c r="K11" s="19" t="s">
        <v>23</v>
      </c>
      <c r="L11" s="47" t="s">
        <v>55</v>
      </c>
      <c r="M11" s="32" t="s">
        <v>56</v>
      </c>
      <c r="N11" s="20">
        <v>1000</v>
      </c>
    </row>
    <row r="12" spans="1:14" ht="45" x14ac:dyDescent="0.25">
      <c r="A12" s="2" t="s">
        <v>12</v>
      </c>
      <c r="B12" s="58">
        <v>42889</v>
      </c>
      <c r="C12" s="36"/>
      <c r="D12" s="45"/>
      <c r="E12" s="37"/>
      <c r="F12" s="38"/>
      <c r="G12" s="21" t="s">
        <v>28</v>
      </c>
      <c r="H12" s="52" t="s">
        <v>51</v>
      </c>
      <c r="I12" s="33" t="s">
        <v>34</v>
      </c>
      <c r="J12" s="22">
        <v>3000</v>
      </c>
      <c r="K12" s="23" t="s">
        <v>15</v>
      </c>
      <c r="L12" s="49" t="s">
        <v>107</v>
      </c>
      <c r="M12" s="34" t="s">
        <v>42</v>
      </c>
      <c r="N12" s="24">
        <v>4000</v>
      </c>
    </row>
    <row r="13" spans="1:14" ht="45.75" thickBot="1" x14ac:dyDescent="0.3">
      <c r="A13" s="3" t="s">
        <v>6</v>
      </c>
      <c r="B13" s="56">
        <v>42890</v>
      </c>
      <c r="C13" s="21" t="s">
        <v>28</v>
      </c>
      <c r="D13" s="52" t="s">
        <v>51</v>
      </c>
      <c r="E13" s="33" t="s">
        <v>52</v>
      </c>
      <c r="F13" s="22">
        <v>3000</v>
      </c>
      <c r="G13" s="17" t="s">
        <v>14</v>
      </c>
      <c r="H13" s="51" t="s">
        <v>108</v>
      </c>
      <c r="I13" s="31" t="s">
        <v>35</v>
      </c>
      <c r="J13" s="18">
        <v>4000</v>
      </c>
      <c r="K13" s="23" t="s">
        <v>15</v>
      </c>
      <c r="L13" s="49" t="s">
        <v>107</v>
      </c>
      <c r="M13" s="34" t="s">
        <v>42</v>
      </c>
      <c r="N13" s="24"/>
    </row>
    <row r="14" spans="1:14" ht="45.75" thickBot="1" x14ac:dyDescent="0.3">
      <c r="A14" s="3" t="s">
        <v>7</v>
      </c>
      <c r="B14" s="56">
        <v>42891</v>
      </c>
      <c r="C14" s="19" t="s">
        <v>23</v>
      </c>
      <c r="D14" s="47" t="s">
        <v>53</v>
      </c>
      <c r="E14" s="32" t="s">
        <v>52</v>
      </c>
      <c r="F14" s="20">
        <v>1000</v>
      </c>
      <c r="G14" s="17" t="s">
        <v>14</v>
      </c>
      <c r="H14" s="51" t="s">
        <v>108</v>
      </c>
      <c r="I14" s="31" t="s">
        <v>35</v>
      </c>
      <c r="J14" s="18"/>
      <c r="K14" s="21" t="s">
        <v>28</v>
      </c>
      <c r="L14" s="52" t="s">
        <v>51</v>
      </c>
      <c r="M14" s="33" t="s">
        <v>57</v>
      </c>
      <c r="N14" s="22">
        <v>3000</v>
      </c>
    </row>
    <row r="15" spans="1:14" ht="15.75" x14ac:dyDescent="0.25">
      <c r="A15" s="37"/>
      <c r="B15" s="54"/>
      <c r="C15" s="9" t="s">
        <v>32</v>
      </c>
      <c r="D15" s="55"/>
      <c r="E15" s="27"/>
      <c r="F15" s="10">
        <v>1000</v>
      </c>
      <c r="G15" s="9" t="s">
        <v>32</v>
      </c>
      <c r="H15" s="55"/>
      <c r="I15" s="27"/>
      <c r="J15" s="10">
        <v>1000</v>
      </c>
      <c r="K15" s="9" t="s">
        <v>32</v>
      </c>
      <c r="L15" s="55"/>
      <c r="M15" s="27"/>
      <c r="N15" s="10">
        <v>1000</v>
      </c>
    </row>
    <row r="16" spans="1:14" ht="15.75" thickBot="1" x14ac:dyDescent="0.3">
      <c r="A16" s="35" t="s">
        <v>48</v>
      </c>
      <c r="B16" s="35"/>
      <c r="C16" s="25" t="s">
        <v>31</v>
      </c>
      <c r="D16" s="53"/>
      <c r="E16" s="35"/>
      <c r="F16" s="26">
        <f>SUM(F5:F15)</f>
        <v>15100</v>
      </c>
      <c r="G16" s="25" t="s">
        <v>31</v>
      </c>
      <c r="H16" s="53"/>
      <c r="I16" s="35"/>
      <c r="J16" s="26">
        <f>SUM(J5:J15)</f>
        <v>14100</v>
      </c>
      <c r="K16" s="25" t="s">
        <v>31</v>
      </c>
      <c r="L16" s="53"/>
      <c r="M16" s="35"/>
      <c r="N16" s="26">
        <f>SUM(N5:N15)</f>
        <v>15100</v>
      </c>
    </row>
    <row r="17" spans="1:14" ht="15.75" thickBot="1" x14ac:dyDescent="0.3"/>
    <row r="18" spans="1:14" ht="15.75" thickBot="1" x14ac:dyDescent="0.3">
      <c r="A18" s="62" t="s">
        <v>49</v>
      </c>
      <c r="B18" s="63"/>
      <c r="C18" s="64">
        <f>SUM(F16+J16+N16)</f>
        <v>44300</v>
      </c>
    </row>
    <row r="20" spans="1:14" x14ac:dyDescent="0.25">
      <c r="D20" s="1"/>
      <c r="K20"/>
      <c r="L20"/>
      <c r="M20"/>
      <c r="N20"/>
    </row>
    <row r="21" spans="1:14" x14ac:dyDescent="0.25">
      <c r="A21" s="88" t="s">
        <v>15</v>
      </c>
      <c r="D21" s="1"/>
      <c r="K21"/>
      <c r="L21"/>
      <c r="M21"/>
      <c r="N21"/>
    </row>
    <row r="22" spans="1:14" x14ac:dyDescent="0.25">
      <c r="A22" s="89" t="s">
        <v>93</v>
      </c>
    </row>
    <row r="23" spans="1:14" x14ac:dyDescent="0.25">
      <c r="A23" s="40" t="s">
        <v>27</v>
      </c>
    </row>
    <row r="24" spans="1:14" x14ac:dyDescent="0.25">
      <c r="A24" s="33" t="s">
        <v>28</v>
      </c>
    </row>
    <row r="25" spans="1:14" x14ac:dyDescent="0.25">
      <c r="A25" s="32" t="s">
        <v>23</v>
      </c>
    </row>
    <row r="26" spans="1:14" x14ac:dyDescent="0.25">
      <c r="A26" s="30" t="s">
        <v>13</v>
      </c>
    </row>
    <row r="27" spans="1:14" x14ac:dyDescent="0.25">
      <c r="A27" s="29" t="s">
        <v>24</v>
      </c>
    </row>
    <row r="29" spans="1:14" x14ac:dyDescent="0.25">
      <c r="A29" s="4" t="s">
        <v>0</v>
      </c>
    </row>
    <row r="30" spans="1:14" x14ac:dyDescent="0.25">
      <c r="A30" s="4" t="s">
        <v>36</v>
      </c>
    </row>
    <row r="31" spans="1:14" x14ac:dyDescent="0.25">
      <c r="A31" s="1" t="s">
        <v>111</v>
      </c>
    </row>
    <row r="32" spans="1:14" x14ac:dyDescent="0.25">
      <c r="A32" s="5" t="s">
        <v>5</v>
      </c>
      <c r="B32" s="5" t="s">
        <v>1</v>
      </c>
      <c r="C32" s="8" t="s">
        <v>2</v>
      </c>
      <c r="D32" s="43" t="s">
        <v>18</v>
      </c>
      <c r="E32" s="8" t="s">
        <v>19</v>
      </c>
      <c r="F32" s="8" t="s">
        <v>20</v>
      </c>
      <c r="G32" s="8" t="s">
        <v>4</v>
      </c>
      <c r="H32" s="43" t="s">
        <v>18</v>
      </c>
      <c r="I32" s="8" t="s">
        <v>19</v>
      </c>
      <c r="J32" s="8" t="s">
        <v>20</v>
      </c>
      <c r="K32" s="8" t="s">
        <v>3</v>
      </c>
      <c r="L32" s="43" t="s">
        <v>18</v>
      </c>
      <c r="M32" s="8" t="s">
        <v>19</v>
      </c>
      <c r="N32" s="8" t="s">
        <v>20</v>
      </c>
    </row>
    <row r="33" spans="1:14" ht="15.75" x14ac:dyDescent="0.25">
      <c r="A33" s="2" t="s">
        <v>12</v>
      </c>
      <c r="B33" s="58">
        <v>42882</v>
      </c>
      <c r="C33" s="36"/>
      <c r="D33" s="45"/>
      <c r="E33" s="37"/>
      <c r="F33" s="38"/>
      <c r="G33" s="36"/>
      <c r="H33" s="45"/>
      <c r="I33" s="37"/>
      <c r="J33" s="38"/>
      <c r="K33" s="36"/>
      <c r="L33" s="45"/>
      <c r="M33" s="37"/>
      <c r="N33" s="38"/>
    </row>
    <row r="34" spans="1:14" ht="16.5" thickBot="1" x14ac:dyDescent="0.3">
      <c r="A34" s="3" t="s">
        <v>6</v>
      </c>
      <c r="B34" s="56">
        <v>42883</v>
      </c>
    </row>
    <row r="35" spans="1:14" ht="15.75" x14ac:dyDescent="0.25">
      <c r="A35" s="3" t="s">
        <v>7</v>
      </c>
      <c r="B35" s="57">
        <v>42884</v>
      </c>
      <c r="G35" s="36"/>
      <c r="H35" s="45"/>
      <c r="I35" s="37"/>
      <c r="J35" s="38"/>
      <c r="K35" s="36"/>
      <c r="L35" s="45"/>
      <c r="M35" s="37"/>
      <c r="N35" s="38"/>
    </row>
    <row r="36" spans="1:14" ht="30" x14ac:dyDescent="0.25">
      <c r="A36" s="2" t="s">
        <v>8</v>
      </c>
      <c r="B36" s="58">
        <v>42885</v>
      </c>
      <c r="C36" s="17" t="s">
        <v>14</v>
      </c>
      <c r="D36" s="51" t="s">
        <v>92</v>
      </c>
      <c r="E36" s="31" t="s">
        <v>22</v>
      </c>
      <c r="F36" s="18">
        <v>3000</v>
      </c>
      <c r="G36" s="36"/>
      <c r="H36" s="45"/>
      <c r="I36" s="37"/>
      <c r="J36" s="38"/>
      <c r="K36" s="36"/>
      <c r="L36" s="45"/>
      <c r="M36" s="37"/>
      <c r="N36" s="38"/>
    </row>
    <row r="37" spans="1:14" ht="30" x14ac:dyDescent="0.25">
      <c r="A37" s="2" t="s">
        <v>9</v>
      </c>
      <c r="B37" s="58">
        <v>42886</v>
      </c>
      <c r="F37" s="38"/>
      <c r="G37" s="13" t="s">
        <v>24</v>
      </c>
      <c r="H37" s="48" t="s">
        <v>115</v>
      </c>
      <c r="I37" s="29" t="s">
        <v>73</v>
      </c>
      <c r="J37" s="14">
        <v>600</v>
      </c>
      <c r="K37" s="36"/>
      <c r="L37" s="45"/>
      <c r="M37" s="37"/>
      <c r="N37" s="38"/>
    </row>
    <row r="38" spans="1:14" ht="30" x14ac:dyDescent="0.25">
      <c r="A38" s="2" t="s">
        <v>10</v>
      </c>
      <c r="B38" s="58">
        <v>42887</v>
      </c>
      <c r="C38" s="36"/>
      <c r="D38" s="45"/>
      <c r="E38" s="37"/>
      <c r="F38" s="38"/>
      <c r="G38" s="21" t="s">
        <v>28</v>
      </c>
      <c r="H38" s="52" t="s">
        <v>38</v>
      </c>
      <c r="I38" s="33" t="s">
        <v>39</v>
      </c>
      <c r="J38" s="22">
        <v>500</v>
      </c>
      <c r="K38" s="13" t="s">
        <v>24</v>
      </c>
      <c r="L38" s="48" t="s">
        <v>115</v>
      </c>
      <c r="M38" s="29" t="s">
        <v>118</v>
      </c>
      <c r="N38" s="14">
        <v>600</v>
      </c>
    </row>
    <row r="39" spans="1:14" ht="30" x14ac:dyDescent="0.25">
      <c r="A39" s="2" t="s">
        <v>11</v>
      </c>
      <c r="B39" s="58">
        <v>42888</v>
      </c>
      <c r="C39" s="13" t="s">
        <v>24</v>
      </c>
      <c r="D39" s="48" t="s">
        <v>115</v>
      </c>
      <c r="E39" s="29" t="s">
        <v>16</v>
      </c>
      <c r="F39" s="14">
        <v>600</v>
      </c>
      <c r="G39" s="17" t="s">
        <v>14</v>
      </c>
      <c r="H39" s="51" t="s">
        <v>92</v>
      </c>
      <c r="I39" s="31" t="s">
        <v>113</v>
      </c>
      <c r="J39" s="18">
        <v>3000</v>
      </c>
      <c r="K39" s="19" t="s">
        <v>23</v>
      </c>
      <c r="L39" s="47" t="s">
        <v>55</v>
      </c>
      <c r="M39" s="32" t="s">
        <v>56</v>
      </c>
      <c r="N39" s="20">
        <v>1000</v>
      </c>
    </row>
    <row r="40" spans="1:14" s="1" customFormat="1" ht="30" x14ac:dyDescent="0.25">
      <c r="A40" s="2"/>
      <c r="B40" s="58"/>
      <c r="C40" s="21" t="s">
        <v>28</v>
      </c>
      <c r="D40" s="52" t="s">
        <v>112</v>
      </c>
      <c r="E40" s="33" t="s">
        <v>116</v>
      </c>
      <c r="F40" s="22">
        <v>1000</v>
      </c>
      <c r="G40" s="17"/>
      <c r="H40" s="51"/>
      <c r="I40" s="31"/>
      <c r="J40" s="18"/>
      <c r="K40" s="19"/>
      <c r="L40" s="47"/>
      <c r="M40" s="32"/>
      <c r="N40" s="20"/>
    </row>
    <row r="41" spans="1:14" s="99" customFormat="1" ht="30" x14ac:dyDescent="0.25">
      <c r="A41" s="97"/>
      <c r="B41" s="7"/>
      <c r="C41" s="37"/>
      <c r="D41" s="45"/>
      <c r="E41" s="37"/>
      <c r="F41" s="37"/>
      <c r="G41" s="15" t="s">
        <v>13</v>
      </c>
      <c r="H41" s="46" t="s">
        <v>114</v>
      </c>
      <c r="I41" s="30" t="s">
        <v>73</v>
      </c>
      <c r="J41" s="16">
        <v>1000</v>
      </c>
      <c r="K41" s="23" t="s">
        <v>123</v>
      </c>
      <c r="L41" s="49" t="s">
        <v>124</v>
      </c>
      <c r="M41" s="34" t="s">
        <v>42</v>
      </c>
      <c r="N41" s="24">
        <v>2000</v>
      </c>
    </row>
    <row r="42" spans="1:14" ht="45" x14ac:dyDescent="0.25">
      <c r="A42" s="2" t="s">
        <v>12</v>
      </c>
      <c r="B42" s="58">
        <v>42889</v>
      </c>
      <c r="G42" s="21" t="s">
        <v>28</v>
      </c>
      <c r="H42" s="52" t="s">
        <v>51</v>
      </c>
      <c r="I42" s="33" t="s">
        <v>125</v>
      </c>
      <c r="J42" s="22">
        <v>3000</v>
      </c>
    </row>
    <row r="43" spans="1:14" s="1" customFormat="1" ht="30" x14ac:dyDescent="0.25">
      <c r="A43" s="2"/>
      <c r="B43" s="96"/>
      <c r="C43" s="15" t="s">
        <v>13</v>
      </c>
      <c r="D43" s="46" t="s">
        <v>114</v>
      </c>
      <c r="E43" s="30" t="s">
        <v>64</v>
      </c>
      <c r="F43" s="16">
        <v>1000</v>
      </c>
      <c r="G43" s="23" t="s">
        <v>123</v>
      </c>
      <c r="H43" s="49" t="s">
        <v>124</v>
      </c>
      <c r="I43" s="34" t="s">
        <v>34</v>
      </c>
      <c r="J43" s="24">
        <v>2000</v>
      </c>
      <c r="K43" s="21" t="s">
        <v>28</v>
      </c>
      <c r="L43" s="52" t="s">
        <v>112</v>
      </c>
      <c r="M43" s="33" t="s">
        <v>117</v>
      </c>
      <c r="N43" s="22">
        <v>1000</v>
      </c>
    </row>
    <row r="44" spans="1:14" ht="45.75" thickBot="1" x14ac:dyDescent="0.3">
      <c r="A44" s="3" t="s">
        <v>6</v>
      </c>
      <c r="B44" s="56">
        <v>42890</v>
      </c>
      <c r="C44" s="19" t="s">
        <v>23</v>
      </c>
      <c r="D44" s="47" t="s">
        <v>53</v>
      </c>
      <c r="E44" s="32" t="s">
        <v>34</v>
      </c>
      <c r="F44" s="20">
        <v>1000</v>
      </c>
      <c r="G44" s="21" t="s">
        <v>28</v>
      </c>
      <c r="H44" s="52" t="s">
        <v>112</v>
      </c>
      <c r="I44" s="33" t="s">
        <v>34</v>
      </c>
      <c r="J44" s="22">
        <v>1000</v>
      </c>
      <c r="K44" s="21" t="s">
        <v>28</v>
      </c>
      <c r="L44" s="52" t="s">
        <v>51</v>
      </c>
      <c r="M44" s="33" t="s">
        <v>57</v>
      </c>
      <c r="N44" s="22">
        <v>3000</v>
      </c>
    </row>
    <row r="45" spans="1:14" s="99" customFormat="1" ht="30.75" thickBot="1" x14ac:dyDescent="0.3">
      <c r="A45" s="97"/>
      <c r="B45" s="98"/>
      <c r="C45" s="23" t="s">
        <v>123</v>
      </c>
      <c r="D45" s="49" t="s">
        <v>124</v>
      </c>
      <c r="E45" s="34" t="s">
        <v>22</v>
      </c>
      <c r="F45" s="24">
        <v>2000</v>
      </c>
      <c r="K45" s="15" t="s">
        <v>13</v>
      </c>
      <c r="L45" s="46" t="s">
        <v>50</v>
      </c>
      <c r="M45" s="30" t="s">
        <v>58</v>
      </c>
      <c r="N45" s="16">
        <v>1500</v>
      </c>
    </row>
    <row r="46" spans="1:14" ht="30.75" thickBot="1" x14ac:dyDescent="0.3">
      <c r="A46" s="3" t="s">
        <v>7</v>
      </c>
      <c r="B46" s="56">
        <v>42891</v>
      </c>
      <c r="C46" s="21" t="s">
        <v>28</v>
      </c>
      <c r="D46" s="52" t="s">
        <v>51</v>
      </c>
      <c r="E46" s="33" t="s">
        <v>52</v>
      </c>
      <c r="F46" s="22">
        <v>3000</v>
      </c>
      <c r="K46" s="17" t="s">
        <v>14</v>
      </c>
      <c r="L46" s="51" t="s">
        <v>92</v>
      </c>
      <c r="M46" s="31" t="s">
        <v>72</v>
      </c>
      <c r="N46" s="18">
        <v>3000</v>
      </c>
    </row>
    <row r="47" spans="1:14" ht="15.75" x14ac:dyDescent="0.25">
      <c r="A47" s="37"/>
      <c r="B47" s="54"/>
      <c r="C47" s="9" t="s">
        <v>32</v>
      </c>
      <c r="D47" s="55"/>
      <c r="E47" s="27"/>
      <c r="F47" s="10">
        <v>1000</v>
      </c>
      <c r="G47" s="9" t="s">
        <v>32</v>
      </c>
      <c r="H47" s="55"/>
      <c r="I47" s="27"/>
      <c r="J47" s="10">
        <v>1000</v>
      </c>
      <c r="K47" s="9" t="s">
        <v>32</v>
      </c>
      <c r="L47" s="55"/>
      <c r="M47" s="27"/>
      <c r="N47" s="10">
        <v>1000</v>
      </c>
    </row>
    <row r="48" spans="1:14" ht="15.75" thickBot="1" x14ac:dyDescent="0.3">
      <c r="A48" s="35" t="s">
        <v>48</v>
      </c>
      <c r="B48" s="35"/>
      <c r="C48" s="25" t="s">
        <v>31</v>
      </c>
      <c r="D48" s="53"/>
      <c r="E48" s="35"/>
      <c r="F48" s="26">
        <f>SUM(F33:F47)</f>
        <v>12600</v>
      </c>
      <c r="G48" s="25" t="s">
        <v>31</v>
      </c>
      <c r="H48" s="53"/>
      <c r="I48" s="35"/>
      <c r="J48" s="26">
        <f>SUM(J33:J47)</f>
        <v>12100</v>
      </c>
      <c r="K48" s="25" t="s">
        <v>31</v>
      </c>
      <c r="L48" s="53"/>
      <c r="M48" s="35"/>
      <c r="N48" s="26">
        <f>SUM(N33:N47)</f>
        <v>13100</v>
      </c>
    </row>
    <row r="49" spans="1:3" ht="15.75" thickBot="1" x14ac:dyDescent="0.3"/>
    <row r="50" spans="1:3" ht="15.75" thickBot="1" x14ac:dyDescent="0.3">
      <c r="A50" s="62" t="s">
        <v>49</v>
      </c>
      <c r="B50" s="63"/>
      <c r="C50" s="64">
        <f>SUM(F48+J48+N48)</f>
        <v>37800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E11" workbookViewId="0">
      <selection activeCell="O21" sqref="O21"/>
    </sheetView>
  </sheetViews>
  <sheetFormatPr defaultRowHeight="15" x14ac:dyDescent="0.25"/>
  <cols>
    <col min="1" max="1" width="35" style="42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  <col min="11" max="11" width="39.7109375" customWidth="1"/>
  </cols>
  <sheetData>
    <row r="1" spans="1:19" x14ac:dyDescent="0.25">
      <c r="A1" s="85" t="s">
        <v>0</v>
      </c>
    </row>
    <row r="2" spans="1:19" ht="30" x14ac:dyDescent="0.25">
      <c r="A2" s="85" t="s">
        <v>87</v>
      </c>
    </row>
    <row r="3" spans="1:19" x14ac:dyDescent="0.25">
      <c r="A3" s="85"/>
    </row>
    <row r="4" spans="1:19" ht="60" x14ac:dyDescent="0.25">
      <c r="A4" s="72" t="s">
        <v>18</v>
      </c>
      <c r="B4" s="72" t="s">
        <v>59</v>
      </c>
      <c r="C4" s="72" t="s">
        <v>60</v>
      </c>
      <c r="D4" s="72" t="s">
        <v>61</v>
      </c>
      <c r="E4" s="72" t="s">
        <v>62</v>
      </c>
      <c r="F4" s="72" t="s">
        <v>63</v>
      </c>
      <c r="G4" s="72" t="s">
        <v>78</v>
      </c>
      <c r="H4" s="72" t="s">
        <v>65</v>
      </c>
      <c r="I4" s="72" t="s">
        <v>66</v>
      </c>
      <c r="K4" s="72" t="s">
        <v>18</v>
      </c>
      <c r="L4" s="72" t="s">
        <v>59</v>
      </c>
      <c r="M4" s="72" t="s">
        <v>60</v>
      </c>
      <c r="N4" s="72" t="s">
        <v>61</v>
      </c>
      <c r="O4" s="72" t="s">
        <v>62</v>
      </c>
      <c r="P4" s="72" t="s">
        <v>63</v>
      </c>
      <c r="Q4" s="72" t="s">
        <v>78</v>
      </c>
      <c r="R4" s="72" t="s">
        <v>65</v>
      </c>
      <c r="S4" s="72" t="s">
        <v>66</v>
      </c>
    </row>
    <row r="5" spans="1:19" x14ac:dyDescent="0.25">
      <c r="A5" s="85" t="s">
        <v>81</v>
      </c>
      <c r="B5" s="1">
        <v>1</v>
      </c>
      <c r="C5" s="1" t="s">
        <v>64</v>
      </c>
      <c r="D5" s="42">
        <v>350</v>
      </c>
      <c r="E5" s="1">
        <v>10</v>
      </c>
      <c r="F5" s="65">
        <v>0.9</v>
      </c>
      <c r="G5" s="76">
        <f>F5*D5</f>
        <v>315</v>
      </c>
      <c r="H5" s="1">
        <f>E5*D5*F5*B5</f>
        <v>3150</v>
      </c>
      <c r="I5" s="1">
        <f>H5/1.2</f>
        <v>2625</v>
      </c>
      <c r="K5" s="85" t="s">
        <v>81</v>
      </c>
      <c r="L5" s="1">
        <v>1</v>
      </c>
      <c r="M5" s="1" t="s">
        <v>70</v>
      </c>
      <c r="N5" s="42">
        <v>350</v>
      </c>
      <c r="O5" s="1">
        <v>10</v>
      </c>
      <c r="P5" s="65">
        <v>0.9</v>
      </c>
      <c r="Q5" s="76">
        <f>P5*N5</f>
        <v>315</v>
      </c>
      <c r="R5" s="1">
        <f>O5*N5*P5*L5</f>
        <v>3150</v>
      </c>
      <c r="S5" s="1">
        <f>R5/1.2</f>
        <v>2625</v>
      </c>
    </row>
    <row r="6" spans="1:19" x14ac:dyDescent="0.25">
      <c r="A6" s="85"/>
      <c r="B6" s="1">
        <v>1</v>
      </c>
      <c r="C6" s="1" t="s">
        <v>70</v>
      </c>
      <c r="D6" s="42">
        <v>500</v>
      </c>
      <c r="E6" s="1">
        <v>10</v>
      </c>
      <c r="F6" s="65">
        <v>0.9</v>
      </c>
      <c r="G6" s="76">
        <f>F6*D6</f>
        <v>450</v>
      </c>
      <c r="H6" s="1">
        <f>E6*D6*F6*B6</f>
        <v>4500</v>
      </c>
      <c r="I6" s="1">
        <f>H6/1.2</f>
        <v>3750</v>
      </c>
      <c r="K6" s="85" t="s">
        <v>37</v>
      </c>
      <c r="L6" s="1">
        <v>2</v>
      </c>
      <c r="M6" s="1" t="s">
        <v>120</v>
      </c>
      <c r="N6" s="42">
        <v>100</v>
      </c>
      <c r="O6" s="1">
        <v>5</v>
      </c>
      <c r="P6" s="65">
        <v>0.75</v>
      </c>
      <c r="Q6" s="76">
        <f>P6*N6</f>
        <v>75</v>
      </c>
      <c r="R6" s="1">
        <f>O6*N6*P6*L6</f>
        <v>750</v>
      </c>
      <c r="S6" s="1">
        <f>R6/1.2</f>
        <v>625</v>
      </c>
    </row>
    <row r="7" spans="1:19" x14ac:dyDescent="0.25">
      <c r="A7" s="86" t="s">
        <v>68</v>
      </c>
      <c r="B7" s="67"/>
      <c r="C7" s="67"/>
      <c r="D7" s="68"/>
      <c r="E7" s="67"/>
      <c r="F7" s="69"/>
      <c r="G7" s="71">
        <f>SUM(G5:G6)</f>
        <v>765</v>
      </c>
      <c r="H7" s="67"/>
      <c r="I7" s="71">
        <f>SUM(I5:I6)</f>
        <v>6375</v>
      </c>
      <c r="K7" s="86" t="s">
        <v>68</v>
      </c>
      <c r="L7" s="67"/>
      <c r="M7" s="67"/>
      <c r="N7" s="68"/>
      <c r="O7" s="67"/>
      <c r="P7" s="69"/>
      <c r="Q7" s="71">
        <f>SUM(Q5:Q6)</f>
        <v>390</v>
      </c>
      <c r="R7" s="67"/>
      <c r="S7" s="71">
        <f>SUM(S5:S6)</f>
        <v>3250</v>
      </c>
    </row>
    <row r="8" spans="1:19" x14ac:dyDescent="0.25">
      <c r="A8" s="85"/>
      <c r="F8" s="65"/>
      <c r="G8" s="65"/>
      <c r="K8" s="85"/>
      <c r="L8" s="1"/>
      <c r="M8" s="1"/>
      <c r="N8" s="42"/>
      <c r="O8" s="1"/>
      <c r="P8" s="65"/>
      <c r="Q8" s="65"/>
      <c r="R8" s="1"/>
      <c r="S8" s="1"/>
    </row>
    <row r="9" spans="1:19" s="1" customFormat="1" x14ac:dyDescent="0.25">
      <c r="A9" s="85" t="s">
        <v>21</v>
      </c>
      <c r="B9" s="1">
        <v>2</v>
      </c>
      <c r="C9" s="1" t="s">
        <v>85</v>
      </c>
      <c r="D9" s="42">
        <v>500</v>
      </c>
      <c r="E9" s="1">
        <v>2</v>
      </c>
      <c r="F9" s="65">
        <v>0.7</v>
      </c>
      <c r="G9" s="76">
        <f>F9*D9</f>
        <v>350</v>
      </c>
      <c r="H9" s="1">
        <f>E9*D9*F9*B9</f>
        <v>1400</v>
      </c>
      <c r="I9" s="70">
        <f>H9/1.2</f>
        <v>1166.6666666666667</v>
      </c>
      <c r="K9" s="85" t="s">
        <v>21</v>
      </c>
      <c r="L9" s="1">
        <v>1</v>
      </c>
      <c r="M9" s="1" t="s">
        <v>121</v>
      </c>
      <c r="N9" s="42">
        <v>500</v>
      </c>
      <c r="O9" s="1">
        <v>2</v>
      </c>
      <c r="P9" s="65">
        <v>0.7</v>
      </c>
      <c r="Q9" s="76">
        <f>P9*N9</f>
        <v>350</v>
      </c>
      <c r="R9" s="1">
        <f>O9*N9*P9*L9</f>
        <v>700</v>
      </c>
      <c r="S9" s="70">
        <f>R9/1.2</f>
        <v>583.33333333333337</v>
      </c>
    </row>
    <row r="10" spans="1:19" s="1" customFormat="1" x14ac:dyDescent="0.25">
      <c r="A10" s="85" t="s">
        <v>86</v>
      </c>
      <c r="B10" s="1">
        <v>1</v>
      </c>
      <c r="C10" s="1" t="s">
        <v>56</v>
      </c>
      <c r="D10" s="42">
        <v>100</v>
      </c>
      <c r="E10" s="1">
        <v>5</v>
      </c>
      <c r="F10" s="65">
        <v>0.9</v>
      </c>
      <c r="G10" s="76">
        <f>F10*D10</f>
        <v>90</v>
      </c>
      <c r="H10" s="1">
        <f>E10*D10*F10*B10</f>
        <v>450</v>
      </c>
      <c r="I10" s="1">
        <f>H10/1.2</f>
        <v>375</v>
      </c>
      <c r="K10" s="85" t="s">
        <v>86</v>
      </c>
      <c r="L10" s="1">
        <v>1</v>
      </c>
      <c r="M10" s="1" t="s">
        <v>56</v>
      </c>
      <c r="N10" s="42">
        <v>100</v>
      </c>
      <c r="O10" s="1">
        <v>5</v>
      </c>
      <c r="P10" s="65">
        <v>0.9</v>
      </c>
      <c r="Q10" s="76">
        <f>P10*N10</f>
        <v>90</v>
      </c>
      <c r="R10" s="1">
        <f>O10*N10*P10*L10</f>
        <v>450</v>
      </c>
      <c r="S10" s="1">
        <f>R10/1.2</f>
        <v>375</v>
      </c>
    </row>
    <row r="11" spans="1:19" x14ac:dyDescent="0.25">
      <c r="A11" s="86" t="s">
        <v>68</v>
      </c>
      <c r="B11" s="67"/>
      <c r="C11" s="67"/>
      <c r="D11" s="68"/>
      <c r="E11" s="67"/>
      <c r="F11" s="69"/>
      <c r="G11" s="77">
        <f>SUM(G9:G10)</f>
        <v>440</v>
      </c>
      <c r="H11" s="67"/>
      <c r="I11" s="71">
        <f>SUM(I9:I10)</f>
        <v>1541.6666666666667</v>
      </c>
      <c r="K11" s="86" t="s">
        <v>68</v>
      </c>
      <c r="L11" s="67"/>
      <c r="M11" s="67"/>
      <c r="N11" s="68"/>
      <c r="O11" s="67"/>
      <c r="P11" s="69"/>
      <c r="Q11" s="77">
        <f>SUM(Q9:Q10)</f>
        <v>440</v>
      </c>
      <c r="R11" s="67"/>
      <c r="S11" s="71">
        <f>SUM(S9:S10)</f>
        <v>958.33333333333337</v>
      </c>
    </row>
    <row r="12" spans="1:19" x14ac:dyDescent="0.25">
      <c r="A12" s="85"/>
      <c r="F12" s="65"/>
      <c r="G12" s="65"/>
      <c r="K12" s="85"/>
      <c r="L12" s="1"/>
      <c r="M12" s="1"/>
      <c r="N12" s="42"/>
      <c r="O12" s="1"/>
      <c r="P12" s="65"/>
      <c r="Q12" s="65"/>
      <c r="R12" s="1"/>
      <c r="S12" s="1"/>
    </row>
    <row r="13" spans="1:19" ht="30" x14ac:dyDescent="0.25">
      <c r="A13" s="85" t="s">
        <v>90</v>
      </c>
      <c r="B13" s="1">
        <v>2</v>
      </c>
      <c r="C13" s="1" t="s">
        <v>26</v>
      </c>
      <c r="D13" s="42">
        <v>50</v>
      </c>
      <c r="E13" s="1">
        <v>2</v>
      </c>
      <c r="F13" s="65">
        <v>0.55000000000000004</v>
      </c>
      <c r="G13" s="82">
        <f t="shared" ref="G13:G15" si="0">F13*D13</f>
        <v>27.500000000000004</v>
      </c>
      <c r="H13" s="1">
        <f>E13*D13*F13*B13</f>
        <v>110.00000000000001</v>
      </c>
      <c r="I13" s="70">
        <f>H13/1.2</f>
        <v>91.666666666666686</v>
      </c>
      <c r="K13" s="85" t="s">
        <v>119</v>
      </c>
      <c r="L13" s="1">
        <v>2</v>
      </c>
      <c r="M13" s="1" t="s">
        <v>64</v>
      </c>
      <c r="N13" s="42">
        <v>50</v>
      </c>
      <c r="O13" s="1">
        <v>2</v>
      </c>
      <c r="P13" s="65">
        <v>0.7</v>
      </c>
      <c r="Q13" s="82">
        <f t="shared" ref="Q13:Q15" si="1">P13*N13</f>
        <v>35</v>
      </c>
      <c r="R13" s="1">
        <f>O13*N13*P13*L13</f>
        <v>140</v>
      </c>
      <c r="S13" s="70">
        <f>R13/1.2</f>
        <v>116.66666666666667</v>
      </c>
    </row>
    <row r="14" spans="1:19" x14ac:dyDescent="0.25">
      <c r="A14" s="85"/>
      <c r="B14" s="1">
        <v>2</v>
      </c>
      <c r="C14" s="1" t="s">
        <v>57</v>
      </c>
      <c r="D14" s="42">
        <v>50</v>
      </c>
      <c r="E14" s="1">
        <v>2</v>
      </c>
      <c r="F14" s="65">
        <v>0.55000000000000004</v>
      </c>
      <c r="G14" s="82">
        <f t="shared" si="0"/>
        <v>27.500000000000004</v>
      </c>
      <c r="H14" s="1">
        <f>E14*D14*F14*B14</f>
        <v>110.00000000000001</v>
      </c>
      <c r="I14" s="70">
        <f>H14/1.2</f>
        <v>91.666666666666686</v>
      </c>
      <c r="K14" s="85"/>
      <c r="L14" s="1">
        <v>2</v>
      </c>
      <c r="M14" s="1" t="s">
        <v>57</v>
      </c>
      <c r="N14" s="42">
        <v>50</v>
      </c>
      <c r="O14" s="1">
        <v>2</v>
      </c>
      <c r="P14" s="65">
        <v>0.7</v>
      </c>
      <c r="Q14" s="82">
        <f t="shared" si="1"/>
        <v>35</v>
      </c>
      <c r="R14" s="1">
        <f>O14*N14*P14*L14</f>
        <v>140</v>
      </c>
      <c r="S14" s="70">
        <f>R14/1.2</f>
        <v>116.66666666666667</v>
      </c>
    </row>
    <row r="15" spans="1:19" x14ac:dyDescent="0.25">
      <c r="A15" s="85"/>
      <c r="B15" s="1">
        <v>2</v>
      </c>
      <c r="C15" s="1" t="s">
        <v>34</v>
      </c>
      <c r="D15" s="42">
        <v>50</v>
      </c>
      <c r="E15" s="1">
        <v>2</v>
      </c>
      <c r="F15" s="65">
        <v>0.55000000000000004</v>
      </c>
      <c r="G15" s="82">
        <f t="shared" si="0"/>
        <v>27.500000000000004</v>
      </c>
      <c r="H15" s="1">
        <f>E15*D15*F15*B15</f>
        <v>110.00000000000001</v>
      </c>
      <c r="I15" s="70">
        <f>H15/1.2</f>
        <v>91.666666666666686</v>
      </c>
      <c r="K15" s="85"/>
      <c r="L15" s="1">
        <v>2</v>
      </c>
      <c r="M15" s="1" t="s">
        <v>73</v>
      </c>
      <c r="N15" s="42">
        <v>50</v>
      </c>
      <c r="O15" s="1">
        <v>2</v>
      </c>
      <c r="P15" s="65">
        <v>0.7</v>
      </c>
      <c r="Q15" s="82">
        <f t="shared" si="1"/>
        <v>35</v>
      </c>
      <c r="R15" s="1">
        <f>O15*N15*P15*L15</f>
        <v>140</v>
      </c>
      <c r="S15" s="70">
        <f>R15/1.2</f>
        <v>116.66666666666667</v>
      </c>
    </row>
    <row r="16" spans="1:19" x14ac:dyDescent="0.25">
      <c r="A16" s="86" t="s">
        <v>68</v>
      </c>
      <c r="B16" s="67"/>
      <c r="C16" s="67"/>
      <c r="D16" s="68"/>
      <c r="E16" s="67"/>
      <c r="F16" s="69"/>
      <c r="G16" s="71">
        <f>SUM(G13:G15)</f>
        <v>82.500000000000014</v>
      </c>
      <c r="H16" s="67"/>
      <c r="I16" s="67">
        <f>SUM(I13:I15)</f>
        <v>275.00000000000006</v>
      </c>
      <c r="K16" s="86" t="s">
        <v>68</v>
      </c>
      <c r="L16" s="67"/>
      <c r="M16" s="67"/>
      <c r="N16" s="68"/>
      <c r="O16" s="67"/>
      <c r="P16" s="69"/>
      <c r="Q16" s="71">
        <f>SUM(Q13:Q15)</f>
        <v>105</v>
      </c>
      <c r="R16" s="67"/>
      <c r="S16" s="67">
        <f>SUM(S13:S15)</f>
        <v>350</v>
      </c>
    </row>
    <row r="17" spans="1:19" x14ac:dyDescent="0.25">
      <c r="A17" s="85"/>
      <c r="F17" s="65"/>
      <c r="G17" s="65"/>
      <c r="K17" s="85"/>
      <c r="L17" s="1"/>
      <c r="M17" s="1"/>
      <c r="N17" s="42"/>
      <c r="O17" s="1"/>
      <c r="P17" s="65"/>
      <c r="Q17" s="65"/>
      <c r="R17" s="1"/>
      <c r="S17" s="1"/>
    </row>
    <row r="18" spans="1:19" x14ac:dyDescent="0.25">
      <c r="A18" s="85" t="s">
        <v>83</v>
      </c>
      <c r="B18" s="1">
        <v>2</v>
      </c>
      <c r="C18" s="1" t="s">
        <v>22</v>
      </c>
      <c r="D18" s="42">
        <v>200</v>
      </c>
      <c r="E18" s="1">
        <v>5</v>
      </c>
      <c r="F18" s="65">
        <v>0.4</v>
      </c>
      <c r="G18" s="76">
        <f t="shared" ref="G18:G20" si="2">F18*D18</f>
        <v>80</v>
      </c>
      <c r="H18" s="1">
        <f>E18*D18*F18*B18</f>
        <v>800</v>
      </c>
      <c r="I18" s="70">
        <f>H18/1.2</f>
        <v>666.66666666666674</v>
      </c>
      <c r="K18" s="85" t="s">
        <v>123</v>
      </c>
      <c r="L18" s="1">
        <v>1</v>
      </c>
      <c r="M18" s="1" t="s">
        <v>22</v>
      </c>
      <c r="N18" s="42">
        <v>200</v>
      </c>
      <c r="O18" s="1">
        <v>5</v>
      </c>
      <c r="P18" s="65">
        <v>0.5</v>
      </c>
      <c r="Q18" s="76">
        <f t="shared" ref="Q18:Q20" si="3">P18*N18</f>
        <v>100</v>
      </c>
      <c r="R18" s="1">
        <f>O18*N18*P18*L18</f>
        <v>500</v>
      </c>
      <c r="S18" s="70">
        <f>R18/1.2</f>
        <v>416.66666666666669</v>
      </c>
    </row>
    <row r="19" spans="1:19" x14ac:dyDescent="0.25">
      <c r="A19" s="85"/>
      <c r="B19" s="1">
        <v>2</v>
      </c>
      <c r="C19" s="1" t="s">
        <v>34</v>
      </c>
      <c r="D19" s="42">
        <v>300</v>
      </c>
      <c r="E19" s="1">
        <v>5</v>
      </c>
      <c r="F19" s="65">
        <v>0.4</v>
      </c>
      <c r="G19" s="76">
        <f t="shared" si="2"/>
        <v>120</v>
      </c>
      <c r="H19" s="1">
        <f>E19*D19*F19*B19</f>
        <v>1200</v>
      </c>
      <c r="I19" s="70">
        <f>H19/1.2</f>
        <v>1000</v>
      </c>
      <c r="K19" s="85"/>
      <c r="L19" s="1">
        <v>1</v>
      </c>
      <c r="M19" s="1" t="s">
        <v>34</v>
      </c>
      <c r="N19" s="42">
        <v>300</v>
      </c>
      <c r="O19" s="1">
        <v>5</v>
      </c>
      <c r="P19" s="65">
        <v>0.5</v>
      </c>
      <c r="Q19" s="76">
        <f t="shared" si="3"/>
        <v>150</v>
      </c>
      <c r="R19" s="1">
        <f>O19*N19*P19*L19</f>
        <v>750</v>
      </c>
      <c r="S19" s="70">
        <f>R19/1.2</f>
        <v>625</v>
      </c>
    </row>
    <row r="20" spans="1:19" x14ac:dyDescent="0.25">
      <c r="A20" s="85"/>
      <c r="B20" s="1">
        <v>2</v>
      </c>
      <c r="C20" s="1" t="s">
        <v>42</v>
      </c>
      <c r="D20" s="42">
        <v>250</v>
      </c>
      <c r="E20" s="1">
        <v>5</v>
      </c>
      <c r="F20" s="65">
        <v>0.4</v>
      </c>
      <c r="G20" s="82">
        <f t="shared" si="2"/>
        <v>100</v>
      </c>
      <c r="H20" s="1">
        <f>E20*D20*F20*B20</f>
        <v>1000</v>
      </c>
      <c r="I20" s="70">
        <f>H20/1.2</f>
        <v>833.33333333333337</v>
      </c>
      <c r="K20" s="85"/>
      <c r="L20" s="1">
        <v>1</v>
      </c>
      <c r="M20" s="1" t="s">
        <v>42</v>
      </c>
      <c r="N20" s="42">
        <v>250</v>
      </c>
      <c r="O20" s="1">
        <v>5</v>
      </c>
      <c r="P20" s="65">
        <v>0.5</v>
      </c>
      <c r="Q20" s="82">
        <f t="shared" si="3"/>
        <v>125</v>
      </c>
      <c r="R20" s="1">
        <f>O20*N20*P20*L20</f>
        <v>625</v>
      </c>
      <c r="S20" s="70">
        <f>R20/1.2</f>
        <v>520.83333333333337</v>
      </c>
    </row>
    <row r="21" spans="1:19" x14ac:dyDescent="0.25">
      <c r="A21" s="86" t="s">
        <v>68</v>
      </c>
      <c r="B21" s="67"/>
      <c r="C21" s="67"/>
      <c r="D21" s="68"/>
      <c r="E21" s="67"/>
      <c r="F21" s="69"/>
      <c r="G21" s="71">
        <f>SUM(G18:G20)</f>
        <v>300</v>
      </c>
      <c r="H21" s="67"/>
      <c r="I21" s="71">
        <f>SUM(I18:I20)</f>
        <v>2500</v>
      </c>
      <c r="K21" s="86" t="s">
        <v>68</v>
      </c>
      <c r="L21" s="67"/>
      <c r="M21" s="67"/>
      <c r="N21" s="68"/>
      <c r="O21" s="67"/>
      <c r="P21" s="69"/>
      <c r="Q21" s="71">
        <f>SUM(Q18:Q20)</f>
        <v>375</v>
      </c>
      <c r="R21" s="67"/>
      <c r="S21" s="71">
        <f>SUM(S18:S20)</f>
        <v>1562.5</v>
      </c>
    </row>
    <row r="22" spans="1:19" x14ac:dyDescent="0.25">
      <c r="A22" s="85"/>
      <c r="F22" s="65"/>
      <c r="G22" s="65"/>
      <c r="K22" s="85"/>
      <c r="L22" s="1"/>
      <c r="M22" s="1"/>
      <c r="N22" s="42"/>
      <c r="O22" s="1"/>
      <c r="P22" s="65"/>
      <c r="Q22" s="65"/>
      <c r="R22" s="1"/>
      <c r="S22" s="1"/>
    </row>
    <row r="23" spans="1:19" x14ac:dyDescent="0.25">
      <c r="A23" s="85" t="s">
        <v>82</v>
      </c>
      <c r="B23" s="1">
        <v>2</v>
      </c>
      <c r="C23" s="1" t="s">
        <v>22</v>
      </c>
      <c r="D23" s="42">
        <v>300</v>
      </c>
      <c r="E23" s="1">
        <v>5</v>
      </c>
      <c r="F23" s="65">
        <v>0.5</v>
      </c>
      <c r="G23" s="76">
        <f t="shared" ref="G23:G25" si="4">F23*D23</f>
        <v>150</v>
      </c>
      <c r="H23" s="1">
        <f>E23*D23*F23*B23</f>
        <v>1500</v>
      </c>
      <c r="I23" s="70">
        <f>H23/1.2</f>
        <v>1250</v>
      </c>
      <c r="K23" s="85" t="s">
        <v>106</v>
      </c>
      <c r="L23" s="1">
        <v>1</v>
      </c>
      <c r="M23" s="1" t="s">
        <v>22</v>
      </c>
      <c r="N23" s="42">
        <v>200</v>
      </c>
      <c r="O23" s="1">
        <v>5</v>
      </c>
      <c r="P23" s="65">
        <v>0.5</v>
      </c>
      <c r="Q23" s="76">
        <f t="shared" ref="Q23:Q25" si="5">P23*N23</f>
        <v>100</v>
      </c>
      <c r="R23" s="1">
        <f>O23*N23*P23*L23</f>
        <v>500</v>
      </c>
      <c r="S23" s="70">
        <f>R23/1.2</f>
        <v>416.66666666666669</v>
      </c>
    </row>
    <row r="24" spans="1:19" x14ac:dyDescent="0.25">
      <c r="A24" s="85"/>
      <c r="B24" s="1">
        <v>2</v>
      </c>
      <c r="C24" s="1" t="s">
        <v>57</v>
      </c>
      <c r="D24" s="42">
        <v>300</v>
      </c>
      <c r="E24" s="1">
        <v>5</v>
      </c>
      <c r="F24" s="65">
        <v>0.5</v>
      </c>
      <c r="G24" s="76">
        <f t="shared" si="4"/>
        <v>150</v>
      </c>
      <c r="H24" s="1">
        <f>E24*D24*F24*B24</f>
        <v>1500</v>
      </c>
      <c r="I24" s="70">
        <f>H24/1.2</f>
        <v>1250</v>
      </c>
      <c r="K24" s="85"/>
      <c r="L24" s="1">
        <v>2</v>
      </c>
      <c r="M24" s="1" t="s">
        <v>72</v>
      </c>
      <c r="N24" s="42">
        <v>200</v>
      </c>
      <c r="O24" s="1">
        <v>5</v>
      </c>
      <c r="P24" s="65">
        <v>0.5</v>
      </c>
      <c r="Q24" s="76">
        <f t="shared" si="5"/>
        <v>100</v>
      </c>
      <c r="R24" s="1">
        <f>O24*N24*P24*L24</f>
        <v>1000</v>
      </c>
      <c r="S24" s="70">
        <f>R24/1.2</f>
        <v>833.33333333333337</v>
      </c>
    </row>
    <row r="25" spans="1:19" x14ac:dyDescent="0.25">
      <c r="A25" s="85"/>
      <c r="B25" s="1">
        <v>2</v>
      </c>
      <c r="C25" s="1" t="s">
        <v>73</v>
      </c>
      <c r="D25" s="42">
        <v>300</v>
      </c>
      <c r="E25" s="1">
        <v>5</v>
      </c>
      <c r="F25" s="65">
        <v>0.5</v>
      </c>
      <c r="G25" s="76">
        <f t="shared" si="4"/>
        <v>150</v>
      </c>
      <c r="H25" s="1">
        <f>E25*D25*F25*B25</f>
        <v>1500</v>
      </c>
      <c r="I25" s="70">
        <f>H25/1.2</f>
        <v>1250</v>
      </c>
      <c r="K25" s="85"/>
      <c r="L25" s="1">
        <v>1</v>
      </c>
      <c r="M25" s="1" t="s">
        <v>34</v>
      </c>
      <c r="N25" s="42">
        <v>200</v>
      </c>
      <c r="O25" s="1">
        <v>5</v>
      </c>
      <c r="P25" s="65">
        <v>0.5</v>
      </c>
      <c r="Q25" s="76">
        <f t="shared" si="5"/>
        <v>100</v>
      </c>
      <c r="R25" s="1">
        <f>O25*N25*P25*L25</f>
        <v>500</v>
      </c>
      <c r="S25" s="70">
        <f>R25/1.2</f>
        <v>416.66666666666669</v>
      </c>
    </row>
    <row r="26" spans="1:19" x14ac:dyDescent="0.25">
      <c r="A26" s="86" t="s">
        <v>68</v>
      </c>
      <c r="B26" s="67"/>
      <c r="C26" s="67"/>
      <c r="D26" s="68"/>
      <c r="E26" s="67"/>
      <c r="F26" s="69"/>
      <c r="G26" s="71">
        <f>SUM(G23:G25)</f>
        <v>450</v>
      </c>
      <c r="H26" s="67"/>
      <c r="I26" s="71">
        <f>SUM(I23:I25)</f>
        <v>3750</v>
      </c>
      <c r="K26" s="86" t="s">
        <v>68</v>
      </c>
      <c r="L26" s="67"/>
      <c r="M26" s="67"/>
      <c r="N26" s="68"/>
      <c r="O26" s="67"/>
      <c r="P26" s="69"/>
      <c r="Q26" s="71">
        <f>SUM(Q23:Q25)</f>
        <v>300</v>
      </c>
      <c r="R26" s="67"/>
      <c r="S26" s="71">
        <f>SUM(S23:S25)</f>
        <v>1666.6666666666667</v>
      </c>
    </row>
    <row r="27" spans="1:19" x14ac:dyDescent="0.25">
      <c r="A27" s="85"/>
      <c r="F27" s="65"/>
      <c r="G27" s="65"/>
      <c r="K27" s="85"/>
      <c r="L27" s="1"/>
      <c r="M27" s="1"/>
      <c r="N27" s="42"/>
      <c r="O27" s="1"/>
      <c r="P27" s="65"/>
      <c r="Q27" s="65"/>
      <c r="R27" s="1"/>
      <c r="S27" s="1"/>
    </row>
    <row r="28" spans="1:19" x14ac:dyDescent="0.25">
      <c r="A28" s="85" t="s">
        <v>84</v>
      </c>
      <c r="B28" s="1">
        <v>1</v>
      </c>
      <c r="C28" s="1" t="s">
        <v>91</v>
      </c>
      <c r="D28" s="42">
        <v>500</v>
      </c>
      <c r="E28" s="1">
        <v>5</v>
      </c>
      <c r="F28" s="65">
        <v>0.9</v>
      </c>
      <c r="G28" s="76">
        <f t="shared" ref="G28:G32" si="6">F28*D28</f>
        <v>450</v>
      </c>
      <c r="H28" s="70">
        <f>E28*D28*F28</f>
        <v>2250</v>
      </c>
      <c r="I28" s="70">
        <f>H28/1.2</f>
        <v>1875</v>
      </c>
      <c r="K28" s="85" t="s">
        <v>84</v>
      </c>
      <c r="L28" s="1">
        <v>1</v>
      </c>
      <c r="M28" s="1" t="s">
        <v>91</v>
      </c>
      <c r="N28" s="42">
        <v>500</v>
      </c>
      <c r="O28" s="1">
        <v>5</v>
      </c>
      <c r="P28" s="65">
        <v>0.9</v>
      </c>
      <c r="Q28" s="76">
        <f t="shared" ref="Q28:Q30" si="7">P28*N28</f>
        <v>450</v>
      </c>
      <c r="R28" s="70">
        <f>O28*N28*P28</f>
        <v>2250</v>
      </c>
      <c r="S28" s="70">
        <f>R28/1.2</f>
        <v>1875</v>
      </c>
    </row>
    <row r="29" spans="1:19" x14ac:dyDescent="0.25">
      <c r="A29" s="85"/>
      <c r="B29" s="1">
        <v>1</v>
      </c>
      <c r="C29" s="1" t="s">
        <v>57</v>
      </c>
      <c r="D29" s="42">
        <v>300</v>
      </c>
      <c r="E29" s="1">
        <v>5</v>
      </c>
      <c r="F29" s="65">
        <v>0.9</v>
      </c>
      <c r="G29" s="76">
        <f t="shared" si="6"/>
        <v>270</v>
      </c>
      <c r="H29" s="70">
        <f>E29*D29*F29</f>
        <v>1350</v>
      </c>
      <c r="I29" s="70">
        <f>H29/1.2</f>
        <v>1125</v>
      </c>
      <c r="K29" s="85"/>
      <c r="L29" s="1">
        <v>1</v>
      </c>
      <c r="M29" s="1" t="s">
        <v>57</v>
      </c>
      <c r="N29" s="42">
        <v>300</v>
      </c>
      <c r="O29" s="1">
        <v>5</v>
      </c>
      <c r="P29" s="65">
        <v>0.9</v>
      </c>
      <c r="Q29" s="76">
        <f t="shared" si="7"/>
        <v>270</v>
      </c>
      <c r="R29" s="70">
        <f>O29*N29*P29</f>
        <v>1350</v>
      </c>
      <c r="S29" s="70">
        <f>R29/1.2</f>
        <v>1125</v>
      </c>
    </row>
    <row r="30" spans="1:19" x14ac:dyDescent="0.25">
      <c r="A30" s="85"/>
      <c r="B30" s="1">
        <v>1</v>
      </c>
      <c r="C30" s="1" t="s">
        <v>34</v>
      </c>
      <c r="D30" s="42">
        <v>300</v>
      </c>
      <c r="E30" s="1">
        <v>5</v>
      </c>
      <c r="F30" s="65">
        <v>0.9</v>
      </c>
      <c r="G30" s="76">
        <f t="shared" si="6"/>
        <v>270</v>
      </c>
      <c r="H30" s="70">
        <f>E30*D30*F30</f>
        <v>1350</v>
      </c>
      <c r="I30" s="70">
        <f>H30/1.2</f>
        <v>1125</v>
      </c>
      <c r="K30" s="85"/>
      <c r="L30" s="1">
        <v>1</v>
      </c>
      <c r="M30" s="1" t="s">
        <v>34</v>
      </c>
      <c r="N30" s="42">
        <v>300</v>
      </c>
      <c r="O30" s="1">
        <v>5</v>
      </c>
      <c r="P30" s="65">
        <v>0.9</v>
      </c>
      <c r="Q30" s="76">
        <f t="shared" si="7"/>
        <v>270</v>
      </c>
      <c r="R30" s="70">
        <f>O30*N30*P30</f>
        <v>1350</v>
      </c>
      <c r="S30" s="70">
        <f>R30/1.2</f>
        <v>1125</v>
      </c>
    </row>
    <row r="31" spans="1:19" s="1" customFormat="1" x14ac:dyDescent="0.25">
      <c r="A31" s="85" t="s">
        <v>75</v>
      </c>
      <c r="B31" s="1">
        <v>1</v>
      </c>
      <c r="C31" s="1" t="s">
        <v>34</v>
      </c>
      <c r="D31" s="42">
        <v>300</v>
      </c>
      <c r="E31" s="1">
        <v>5</v>
      </c>
      <c r="F31" s="65">
        <v>0.75</v>
      </c>
      <c r="G31" s="76">
        <f>F31*D31</f>
        <v>225</v>
      </c>
      <c r="H31" s="70">
        <f>E31*D31*F31</f>
        <v>1125</v>
      </c>
      <c r="I31" s="70">
        <f>H31/1.2</f>
        <v>937.5</v>
      </c>
      <c r="K31" s="85" t="s">
        <v>75</v>
      </c>
      <c r="L31" s="1">
        <v>3</v>
      </c>
      <c r="M31" s="1" t="s">
        <v>122</v>
      </c>
      <c r="N31" s="42">
        <v>300</v>
      </c>
      <c r="O31" s="1">
        <v>5</v>
      </c>
      <c r="P31" s="65">
        <v>0.75</v>
      </c>
      <c r="Q31" s="76">
        <f>P31*N31</f>
        <v>225</v>
      </c>
      <c r="R31" s="70">
        <f>O31*N31*P31</f>
        <v>1125</v>
      </c>
      <c r="S31" s="70">
        <f>R31/1.2</f>
        <v>937.5</v>
      </c>
    </row>
    <row r="32" spans="1:19" s="1" customFormat="1" x14ac:dyDescent="0.25">
      <c r="A32" s="85" t="s">
        <v>74</v>
      </c>
      <c r="B32" s="1">
        <v>1</v>
      </c>
      <c r="C32" s="1" t="s">
        <v>39</v>
      </c>
      <c r="D32" s="42">
        <v>200</v>
      </c>
      <c r="E32" s="1">
        <v>2</v>
      </c>
      <c r="F32" s="65">
        <v>0.9</v>
      </c>
      <c r="G32" s="76">
        <f t="shared" si="6"/>
        <v>180</v>
      </c>
      <c r="H32" s="70">
        <f>E32*D32*F32</f>
        <v>360</v>
      </c>
      <c r="I32" s="70">
        <f>H32/1.2</f>
        <v>300</v>
      </c>
      <c r="K32" s="85" t="s">
        <v>74</v>
      </c>
      <c r="L32" s="1">
        <v>1</v>
      </c>
      <c r="M32" s="1" t="s">
        <v>39</v>
      </c>
      <c r="N32" s="42">
        <v>200</v>
      </c>
      <c r="O32" s="1">
        <v>2</v>
      </c>
      <c r="P32" s="65">
        <v>0.9</v>
      </c>
      <c r="Q32" s="76">
        <f t="shared" ref="Q32" si="8">P32*N32</f>
        <v>180</v>
      </c>
      <c r="R32" s="70">
        <f>O32*N32*P32</f>
        <v>360</v>
      </c>
      <c r="S32" s="70">
        <f>R32/1.2</f>
        <v>300</v>
      </c>
    </row>
    <row r="33" spans="1:19" x14ac:dyDescent="0.25">
      <c r="A33" s="86" t="s">
        <v>68</v>
      </c>
      <c r="B33" s="67"/>
      <c r="C33" s="67"/>
      <c r="D33" s="68"/>
      <c r="E33" s="67"/>
      <c r="F33" s="69"/>
      <c r="G33" s="71">
        <f>SUM(G28:G30)</f>
        <v>990</v>
      </c>
      <c r="H33" s="67"/>
      <c r="I33" s="71">
        <f>SUM(I28:I30)</f>
        <v>4125</v>
      </c>
      <c r="K33" s="86" t="s">
        <v>68</v>
      </c>
      <c r="L33" s="67"/>
      <c r="M33" s="67"/>
      <c r="N33" s="68"/>
      <c r="O33" s="67"/>
      <c r="P33" s="69"/>
      <c r="Q33" s="71">
        <f>SUM(Q28:Q30)</f>
        <v>990</v>
      </c>
      <c r="R33" s="67"/>
      <c r="S33" s="71">
        <f>SUM(S28:S30)</f>
        <v>4125</v>
      </c>
    </row>
    <row r="34" spans="1:19" x14ac:dyDescent="0.25">
      <c r="A34" s="87"/>
      <c r="B34" s="28"/>
      <c r="C34" s="28"/>
      <c r="D34" s="44"/>
      <c r="E34" s="28"/>
      <c r="F34" s="74"/>
      <c r="G34" s="74"/>
      <c r="H34" s="28"/>
      <c r="I34" s="75"/>
      <c r="K34" s="87"/>
      <c r="L34" s="28"/>
      <c r="M34" s="28"/>
      <c r="N34" s="44"/>
      <c r="O34" s="28"/>
      <c r="P34" s="74"/>
      <c r="Q34" s="74"/>
      <c r="R34" s="28"/>
      <c r="S34" s="75"/>
    </row>
    <row r="35" spans="1:19" x14ac:dyDescent="0.25">
      <c r="K35" s="42"/>
      <c r="L35" s="1"/>
      <c r="M35" s="1"/>
      <c r="N35" s="42"/>
      <c r="O35" s="1"/>
      <c r="P35" s="1"/>
      <c r="Q35" s="1"/>
      <c r="R35" s="1"/>
      <c r="S35" s="1"/>
    </row>
    <row r="36" spans="1:19" ht="15.75" thickBot="1" x14ac:dyDescent="0.3">
      <c r="A36" s="80" t="s">
        <v>79</v>
      </c>
      <c r="B36" s="81">
        <f>SUM(B5:B33)</f>
        <v>28</v>
      </c>
      <c r="C36" s="79"/>
      <c r="D36" s="80"/>
      <c r="E36" s="79"/>
      <c r="F36" s="79"/>
      <c r="G36" s="81">
        <f>SUM(+G33+G26+G21+G16+G11+G7)</f>
        <v>3027.5</v>
      </c>
      <c r="H36" s="79"/>
      <c r="I36" s="81">
        <f>SUM(+I33+I26+I21+I16+I11+I7)</f>
        <v>18566.666666666664</v>
      </c>
      <c r="K36" s="80" t="s">
        <v>79</v>
      </c>
      <c r="L36" s="81">
        <f>SUM(L5:L33)</f>
        <v>25</v>
      </c>
      <c r="M36" s="79"/>
      <c r="N36" s="80"/>
      <c r="O36" s="79"/>
      <c r="P36" s="79"/>
      <c r="Q36" s="81">
        <f>SUM(+Q33+Q26+Q21+Q16+Q11+Q7)</f>
        <v>2600</v>
      </c>
      <c r="R36" s="79"/>
      <c r="S36" s="81">
        <f>SUM(+S33+S26+S21+S16+S11+S7)</f>
        <v>11912.5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FC0761C-372C-471F-8404-89F0DEB05D51}"/>
</file>

<file path=customXml/itemProps2.xml><?xml version="1.0" encoding="utf-8"?>
<ds:datastoreItem xmlns:ds="http://schemas.openxmlformats.org/officeDocument/2006/customXml" ds:itemID="{02661BAF-ACC5-4D8D-88E6-7CC43EF50412}"/>
</file>

<file path=customXml/itemProps3.xml><?xml version="1.0" encoding="utf-8"?>
<ds:datastoreItem xmlns:ds="http://schemas.openxmlformats.org/officeDocument/2006/customXml" ds:itemID="{A21A2B8A-4C55-443A-8784-C618E36DD2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 Festival Programme</vt:lpstr>
      <vt:lpstr>Feb Box Office Projection</vt:lpstr>
      <vt:lpstr>May Festival Programme</vt:lpstr>
      <vt:lpstr>May Box Office Projection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Yates Louise</cp:lastModifiedBy>
  <dcterms:created xsi:type="dcterms:W3CDTF">2016-01-17T22:52:56Z</dcterms:created>
  <dcterms:modified xsi:type="dcterms:W3CDTF">2016-05-26T21:26:50Z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