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Budget/Budget Notes/"/>
    </mc:Choice>
  </mc:AlternateContent>
  <bookViews>
    <workbookView xWindow="0" yWindow="0" windowWidth="20490" windowHeight="8115" tabRatio="500" activeTab="1"/>
  </bookViews>
  <sheets>
    <sheet name="Previous" sheetId="54" r:id="rId1"/>
    <sheet name="UPDATE" sheetId="56" r:id="rId2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56" l="1"/>
  <c r="E13" i="56"/>
  <c r="E14" i="56"/>
  <c r="E15" i="56"/>
  <c r="E42" i="56" s="1"/>
  <c r="E127" i="56" s="1"/>
  <c r="C8" i="56" s="1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54" i="56"/>
  <c r="E74" i="56" s="1"/>
  <c r="E55" i="56"/>
  <c r="E56" i="56"/>
  <c r="E57" i="56"/>
  <c r="E62" i="56"/>
  <c r="E63" i="56"/>
  <c r="E65" i="56"/>
  <c r="E66" i="56"/>
  <c r="E67" i="56"/>
  <c r="E58" i="56"/>
  <c r="E59" i="56"/>
  <c r="E61" i="56"/>
  <c r="E85" i="56"/>
  <c r="E118" i="56"/>
  <c r="E119" i="56"/>
  <c r="E108" i="56"/>
  <c r="E109" i="56" s="1"/>
  <c r="E105" i="56"/>
  <c r="E94" i="56"/>
  <c r="E95" i="56"/>
  <c r="E98" i="56" s="1"/>
  <c r="E96" i="56"/>
  <c r="E97" i="56"/>
  <c r="E88" i="56"/>
  <c r="E91" i="56" s="1"/>
  <c r="E89" i="56"/>
  <c r="E45" i="56"/>
  <c r="E51" i="56" s="1"/>
  <c r="E46" i="56"/>
  <c r="E47" i="56"/>
  <c r="E48" i="56"/>
  <c r="E49" i="56"/>
  <c r="E50" i="56"/>
  <c r="E60" i="56"/>
  <c r="E64" i="56"/>
  <c r="E68" i="56"/>
  <c r="E69" i="56"/>
  <c r="G60" i="56"/>
  <c r="G63" i="56"/>
  <c r="G64" i="56"/>
  <c r="G67" i="56"/>
  <c r="G45" i="56"/>
  <c r="G120" i="56" s="1"/>
  <c r="G46" i="56"/>
  <c r="G47" i="56"/>
  <c r="G48" i="56"/>
  <c r="G49" i="56"/>
  <c r="G50" i="56"/>
  <c r="G66" i="56"/>
  <c r="G88" i="56"/>
  <c r="G89" i="56"/>
  <c r="G90" i="56"/>
  <c r="G94" i="56"/>
  <c r="G95" i="56"/>
  <c r="G96" i="56"/>
  <c r="G97" i="56"/>
  <c r="J120" i="56"/>
  <c r="E90" i="56"/>
  <c r="E21" i="54"/>
  <c r="E12" i="54"/>
  <c r="E40" i="54" s="1"/>
  <c r="E127" i="54" s="1"/>
  <c r="C7" i="54" s="1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70" i="54" s="1"/>
  <c r="E56" i="54"/>
  <c r="E58" i="54"/>
  <c r="E62" i="54"/>
  <c r="E81" i="54"/>
  <c r="E112" i="54"/>
  <c r="E104" i="54"/>
  <c r="E105" i="54"/>
  <c r="E101" i="54"/>
  <c r="E90" i="54"/>
  <c r="E91" i="54"/>
  <c r="E94" i="54" s="1"/>
  <c r="E92" i="54"/>
  <c r="E93" i="54"/>
  <c r="E84" i="54"/>
  <c r="E87" i="54" s="1"/>
  <c r="E85" i="54"/>
  <c r="E43" i="54"/>
  <c r="E44" i="54"/>
  <c r="E45" i="54"/>
  <c r="E46" i="54"/>
  <c r="E47" i="54"/>
  <c r="E48" i="54"/>
  <c r="E49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120" i="56" l="1"/>
  <c r="C8" i="54"/>
  <c r="E114" i="54"/>
  <c r="E118" i="54" s="1"/>
  <c r="E122" i="56" l="1"/>
  <c r="E124" i="56" s="1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6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<sst xmlns="http://schemas.openxmlformats.org/spreadsheetml/2006/main" count="246" uniqueCount="122">
  <si>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</si>
  <si>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</si>
  <si>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</si>
  <si>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</si>
  <si>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</si>
  <si>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</si>
  <si>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</si>
  <si>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</si>
  <si>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</si>
  <si>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</si>
  <si>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</si>
  <si>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</si>
  <si>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</si>
  <si>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</si>
  <si>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</si>
  <si>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</si>
  <si>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</si>
  <si>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</si>
  <si>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</si>
  <si>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</si>
  <si>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</si>
  <si>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</si>
  <si>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</si>
  <si>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</si>
  <si>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</si>
  <si>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</si>
  <si>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</si>
  <si>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</si>
  <si>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</si>
  <si>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</si>
  <si>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</si>
  <si>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</si>
  <si>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</si>
  <si>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</si>
  <si>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</si>
  <si>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</si>
  <si>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</si>
  <si>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</si>
  <si>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</si>
  <si>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</si>
  <si>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</si>
  <si>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</si>
  <si>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</si>
  <si>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</si>
  <si>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</si>
  <si>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</si>
  <si>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</si>
  <si>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</si>
  <si>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</si>
  <si>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</si>
  <si>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</si>
  <si>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</si>
  <si>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</si>
  <si>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</si>
  <si>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</si>
  <si>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</si>
  <si>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</si>
  <si>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</si>
  <si>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</si>
  <si>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</si>
  <si>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</si>
  <si>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</si>
  <si>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</si>
  <si>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</si>
  <si>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</si>
  <si>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</si>
  <si>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</si>
  <si>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</si>
  <si>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</si>
  <si>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</si>
  <si>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</si>
  <si>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</si>
  <si>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</si>
  <si>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</si>
  <si>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</si>
  <si>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</si>
  <si>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</si>
  <si>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</si>
  <si>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</si>
  <si>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</si>
  <si>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</si>
  <si>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</si>
  <si>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</si>
  <si>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</si>
  <si>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</si>
  <si>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</si>
  <si>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</si>
  <si>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</si>
  <si>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</si>
  <si>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</si>
  <si>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</si>
  <si>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</si>
  <si>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</si>
  <si>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</si>
  <si>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</si>
  <si>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</si>
  <si>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</si>
  <si>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</si>
  <si>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</si>
  <si>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</si>
  <si>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</si>
  <si>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</si>
  <si>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</si>
  <si>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</si>
  <si>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</si>
  <si>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</si>
  <si>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</si>
  <si>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</si>
  <si>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</si>
  <si>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</si>
  <si>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</si>
  <si>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</si>
  <si>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</si>
  <si>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</si>
  <si>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</si>
  <si>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</si>
  <si>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</si>
  <si>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</si>
  <si>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</si>
  <si>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KWH Owners insurance</t>
  </si>
  <si>
    <t>Building rates</t>
  </si>
  <si>
    <t>Pro-rata for tax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</si>
</sst>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</font>
    <font>
      <i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164" fontId="16" fillId="0" borderId="0" xfId="1" applyNumberFormat="1" applyFont="1"/>
    <xf numFmtId="0" fontId="16" fillId="0" borderId="0" xfId="0" applyFont="1" applyAlignment="1">
      <alignment horizontal="right"/>
    </xf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39" zoomScale="125" zoomScaleNormal="125" zoomScalePageLayoutView="125" workbookViewId="0">
      <selection activeCell="H8" sqref="H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3" t="s">
        <v>84</v>
      </c>
      <c r="B3" s="74"/>
      <c r="C3" s="74"/>
      <c r="D3" s="74"/>
      <c r="E3" s="75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abSelected="1" zoomScale="125" zoomScaleNormal="125" zoomScalePageLayoutView="125" workbookViewId="0">
      <selection activeCell="C7" sqref="C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73"/>
      <c r="B3" s="74"/>
      <c r="C3" s="74"/>
      <c r="D3" s="74"/>
      <c r="E3" s="75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566000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f>145356+5181</f>
        <v>150537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E127</f>
        <v>99652.012213740469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C6+C7+C8-E124</f>
        <v>-0.13778625952545553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111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ref="G47" si="3">F47*C47</f>
        <v>850</v>
      </c>
    </row>
    <row r="48" spans="1:7" x14ac:dyDescent="0.2">
      <c r="A48" s="64" t="s">
        <v>110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7" si="4">B54*C54*D54</f>
        <v>4800</v>
      </c>
      <c r="G54" s="69"/>
    </row>
    <row r="55" spans="1:7" x14ac:dyDescent="0.2">
      <c r="A55" s="28" t="s">
        <v>107</v>
      </c>
      <c r="B55" s="7">
        <v>3</v>
      </c>
      <c r="C55" s="14">
        <v>120</v>
      </c>
      <c r="D55" s="7">
        <v>9</v>
      </c>
      <c r="E55" s="8">
        <f t="shared" si="4"/>
        <v>3240</v>
      </c>
      <c r="G55" s="67"/>
    </row>
    <row r="56" spans="1:7" x14ac:dyDescent="0.2">
      <c r="A56" s="28" t="s">
        <v>113</v>
      </c>
      <c r="B56" s="7">
        <v>1</v>
      </c>
      <c r="C56" s="14">
        <v>120</v>
      </c>
      <c r="D56" s="7">
        <v>4</v>
      </c>
      <c r="E56" s="8">
        <f t="shared" ref="E56" si="5">B56*C56*D56</f>
        <v>480</v>
      </c>
      <c r="G56" s="67"/>
    </row>
    <row r="57" spans="1:7" x14ac:dyDescent="0.2">
      <c r="A57" s="28" t="s">
        <v>108</v>
      </c>
      <c r="B57" s="7">
        <v>1</v>
      </c>
      <c r="C57" s="14">
        <v>120</v>
      </c>
      <c r="D57" s="7">
        <v>5</v>
      </c>
      <c r="E57" s="8">
        <f t="shared" si="4"/>
        <v>600</v>
      </c>
      <c r="G57" s="69"/>
    </row>
    <row r="58" spans="1:7" x14ac:dyDescent="0.2">
      <c r="A58" s="28" t="s">
        <v>95</v>
      </c>
      <c r="B58" s="7">
        <v>1</v>
      </c>
      <c r="C58" s="14">
        <v>120</v>
      </c>
      <c r="D58" s="7">
        <v>9</v>
      </c>
      <c r="E58" s="8">
        <f t="shared" si="4"/>
        <v>1080</v>
      </c>
      <c r="G58" s="67"/>
    </row>
    <row r="59" spans="1:7" x14ac:dyDescent="0.2">
      <c r="A59" s="28" t="s">
        <v>103</v>
      </c>
      <c r="B59" s="7">
        <v>32</v>
      </c>
      <c r="C59" s="14">
        <v>120</v>
      </c>
      <c r="D59" s="7">
        <v>2.5</v>
      </c>
      <c r="E59" s="8">
        <f t="shared" si="4"/>
        <v>9600</v>
      </c>
      <c r="G59" s="67"/>
    </row>
    <row r="60" spans="1:7" x14ac:dyDescent="0.2">
      <c r="A60" s="28" t="s">
        <v>58</v>
      </c>
      <c r="B60" s="7">
        <v>32</v>
      </c>
      <c r="C60" s="14">
        <v>120</v>
      </c>
      <c r="D60" s="7">
        <v>4.5</v>
      </c>
      <c r="E60" s="8">
        <f t="shared" si="4"/>
        <v>17280</v>
      </c>
      <c r="F60" s="1">
        <v>32</v>
      </c>
      <c r="G60" s="69">
        <f>F60*C60</f>
        <v>3840</v>
      </c>
    </row>
    <row r="61" spans="1:7" x14ac:dyDescent="0.2">
      <c r="A61" s="28" t="s">
        <v>109</v>
      </c>
      <c r="B61" s="7">
        <v>1</v>
      </c>
      <c r="C61" s="14">
        <v>120</v>
      </c>
      <c r="D61" s="7">
        <v>4</v>
      </c>
      <c r="E61" s="8">
        <f t="shared" si="4"/>
        <v>480</v>
      </c>
      <c r="G61" s="67"/>
    </row>
    <row r="62" spans="1:7" x14ac:dyDescent="0.2">
      <c r="A62" s="28" t="s">
        <v>112</v>
      </c>
      <c r="B62" s="7">
        <v>1</v>
      </c>
      <c r="C62" s="14">
        <v>120</v>
      </c>
      <c r="D62" s="7">
        <v>3</v>
      </c>
      <c r="E62" s="8">
        <f t="shared" ref="E62" si="6">B62*C62*D62</f>
        <v>360</v>
      </c>
      <c r="G62" s="69"/>
    </row>
    <row r="63" spans="1:7" x14ac:dyDescent="0.2">
      <c r="A63" s="28" t="s">
        <v>74</v>
      </c>
      <c r="B63" s="7">
        <v>2</v>
      </c>
      <c r="C63" s="14">
        <v>120</v>
      </c>
      <c r="D63" s="7">
        <v>2.5</v>
      </c>
      <c r="E63" s="8">
        <f t="shared" si="4"/>
        <v>600</v>
      </c>
      <c r="F63" s="1">
        <v>1</v>
      </c>
      <c r="G63" s="69">
        <f>F63*C63</f>
        <v>120</v>
      </c>
    </row>
    <row r="64" spans="1:7" x14ac:dyDescent="0.2">
      <c r="A64" s="28" t="s">
        <v>75</v>
      </c>
      <c r="B64" s="7">
        <v>2</v>
      </c>
      <c r="C64" s="14">
        <v>120</v>
      </c>
      <c r="D64" s="7">
        <v>4.5</v>
      </c>
      <c r="E64" s="8">
        <f t="shared" si="4"/>
        <v>1080</v>
      </c>
      <c r="F64" s="1">
        <v>1</v>
      </c>
      <c r="G64" s="69">
        <f>F64*C64</f>
        <v>120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4"/>
        <v>5400</v>
      </c>
      <c r="G65" s="67"/>
    </row>
    <row r="66" spans="1:7" x14ac:dyDescent="0.2">
      <c r="A66" s="28" t="s">
        <v>114</v>
      </c>
      <c r="B66" s="7">
        <v>6</v>
      </c>
      <c r="C66" s="14">
        <v>100</v>
      </c>
      <c r="D66" s="7">
        <v>2.5</v>
      </c>
      <c r="E66" s="8">
        <f t="shared" si="4"/>
        <v>1500</v>
      </c>
      <c r="F66" s="1">
        <v>6</v>
      </c>
      <c r="G66" s="69">
        <f>F66*C66</f>
        <v>600</v>
      </c>
    </row>
    <row r="67" spans="1:7" x14ac:dyDescent="0.2">
      <c r="A67" s="28" t="s">
        <v>115</v>
      </c>
      <c r="B67" s="7">
        <v>6</v>
      </c>
      <c r="C67" s="14">
        <v>120</v>
      </c>
      <c r="D67" s="7">
        <v>2.5</v>
      </c>
      <c r="E67" s="8">
        <f t="shared" si="4"/>
        <v>1800</v>
      </c>
      <c r="F67" s="1">
        <v>6</v>
      </c>
      <c r="G67" s="69">
        <f>F67*C67</f>
        <v>720</v>
      </c>
    </row>
    <row r="68" spans="1:7" x14ac:dyDescent="0.2">
      <c r="A68" s="28" t="s">
        <v>116</v>
      </c>
      <c r="B68" s="7">
        <v>6</v>
      </c>
      <c r="C68" s="14">
        <v>100</v>
      </c>
      <c r="D68" s="7">
        <v>4.5</v>
      </c>
      <c r="E68" s="8">
        <f t="shared" ref="E68:E69" si="7">B68*C68*D68</f>
        <v>2700</v>
      </c>
      <c r="G68" s="69"/>
    </row>
    <row r="69" spans="1:7" x14ac:dyDescent="0.2">
      <c r="A69" s="28" t="s">
        <v>117</v>
      </c>
      <c r="B69" s="7">
        <v>6</v>
      </c>
      <c r="C69" s="14">
        <v>120</v>
      </c>
      <c r="D69" s="7">
        <v>4.5</v>
      </c>
      <c r="E69" s="8">
        <f t="shared" si="7"/>
        <v>3240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s="44" customFormat="1" x14ac:dyDescent="0.2">
      <c r="A113" s="6" t="s">
        <v>119</v>
      </c>
      <c r="B113" s="7"/>
      <c r="C113" s="14"/>
      <c r="D113" s="7"/>
      <c r="E113" s="8">
        <v>6383</v>
      </c>
      <c r="G113" s="67"/>
    </row>
    <row r="114" spans="1:10" s="44" customFormat="1" x14ac:dyDescent="0.2">
      <c r="A114" s="6" t="s">
        <v>120</v>
      </c>
      <c r="B114" s="7"/>
      <c r="C114" s="14"/>
      <c r="D114" s="7"/>
      <c r="E114" s="8">
        <v>14000</v>
      </c>
      <c r="G114" s="67"/>
    </row>
    <row r="115" spans="1:10" x14ac:dyDescent="0.2">
      <c r="A115" s="6" t="s">
        <v>40</v>
      </c>
      <c r="B115" s="7"/>
      <c r="C115" s="7"/>
      <c r="D115" s="7"/>
      <c r="E115" s="8">
        <v>2000</v>
      </c>
      <c r="G115" s="67"/>
    </row>
    <row r="116" spans="1:10" x14ac:dyDescent="0.2">
      <c r="A116" s="6" t="s">
        <v>21</v>
      </c>
      <c r="B116" s="7"/>
      <c r="C116" s="7"/>
      <c r="D116" s="7"/>
      <c r="E116" s="8">
        <v>0</v>
      </c>
      <c r="G116" s="67"/>
    </row>
    <row r="117" spans="1:10" x14ac:dyDescent="0.2">
      <c r="A117" s="6" t="s">
        <v>38</v>
      </c>
      <c r="B117" s="7"/>
      <c r="C117" s="7"/>
      <c r="D117" s="7"/>
      <c r="E117" s="8">
        <v>15000</v>
      </c>
      <c r="G117" s="69"/>
    </row>
    <row r="118" spans="1:10" x14ac:dyDescent="0.2">
      <c r="A118" s="9" t="s">
        <v>7</v>
      </c>
      <c r="B118" s="7"/>
      <c r="C118" s="7"/>
      <c r="D118" s="7"/>
      <c r="E118" s="11">
        <f>SUM(E112:E117)</f>
        <v>52383</v>
      </c>
      <c r="G118" s="67"/>
    </row>
    <row r="119" spans="1:10" x14ac:dyDescent="0.2">
      <c r="A119" s="16"/>
      <c r="D119" s="72" t="s">
        <v>121</v>
      </c>
      <c r="E119" s="71">
        <f>E118-(((E112+E113+E114+E115+E117)/262)*32)</f>
        <v>45985.076335877864</v>
      </c>
      <c r="G119" s="67"/>
    </row>
    <row r="120" spans="1:10" s="3" customFormat="1" ht="15.75" thickBot="1" x14ac:dyDescent="0.3">
      <c r="A120" s="59" t="s">
        <v>100</v>
      </c>
      <c r="B120" s="49"/>
      <c r="C120" s="49"/>
      <c r="D120" s="49"/>
      <c r="E120" s="50">
        <f>E118+E109+E105+E98+E91+E85+E51+E42+E74</f>
        <v>777323</v>
      </c>
      <c r="G120" s="70">
        <f>SUM(G13:G119)</f>
        <v>31400</v>
      </c>
      <c r="J120" s="3">
        <f>I120/1.2</f>
        <v>0</v>
      </c>
    </row>
    <row r="121" spans="1:10" s="20" customFormat="1" x14ac:dyDescent="0.2">
      <c r="A121" s="16"/>
      <c r="E121" s="21"/>
      <c r="I121" s="22"/>
    </row>
    <row r="122" spans="1:10" x14ac:dyDescent="0.2">
      <c r="A122" s="59" t="s">
        <v>118</v>
      </c>
      <c r="B122" s="46"/>
      <c r="C122" s="46"/>
      <c r="D122" s="46"/>
      <c r="E122" s="50">
        <f>E120*5%</f>
        <v>38866.15</v>
      </c>
    </row>
    <row r="123" spans="1:10" x14ac:dyDescent="0.2">
      <c r="A123" s="16"/>
      <c r="B123" s="22"/>
      <c r="C123" s="22"/>
      <c r="D123" s="22"/>
      <c r="E123" s="21"/>
    </row>
    <row r="124" spans="1:10" x14ac:dyDescent="0.2">
      <c r="A124" s="59" t="s">
        <v>101</v>
      </c>
      <c r="B124" s="46"/>
      <c r="C124" s="46"/>
      <c r="D124" s="46"/>
      <c r="E124" s="50">
        <f>E120+E122</f>
        <v>816189.15</v>
      </c>
    </row>
    <row r="126" spans="1:10" ht="15.75" x14ac:dyDescent="0.25">
      <c r="A126" s="24"/>
      <c r="B126" s="25"/>
      <c r="C126"/>
      <c r="D126"/>
      <c r="E126" s="42"/>
    </row>
    <row r="127" spans="1:10" ht="15.75" x14ac:dyDescent="0.25">
      <c r="A127" s="62" t="s">
        <v>45</v>
      </c>
      <c r="B127" s="63"/>
      <c r="C127" s="63"/>
      <c r="D127" s="63"/>
      <c r="E127" s="60">
        <f>(E42+E54+E55+E56+E57+E62+E63+E65+E66+E67+E72+E58+E59+E61+E70+E71+E73+E85+E119)*80%*0.2</f>
        <v>99652.012213740469</v>
      </c>
    </row>
    <row r="128" spans="1:10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A7102F7-4603-4ED2-AAC4-D462063E2962}"/>
</file>

<file path=customXml/itemProps2.xml><?xml version="1.0" encoding="utf-8"?>
<ds:datastoreItem xmlns:ds="http://schemas.openxmlformats.org/officeDocument/2006/customXml" ds:itemID="{711BF211-76B1-4642-A61D-4224C698C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1997FE-B0AC-4196-95E3-FEFD779E58A1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Previous</vt:lpstr>
      <vt:lpstr>UPDATE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2017-03-28T14:15:29Z</cp:lastPrinted>
  <dcterms:created xsi:type="dcterms:W3CDTF">2013-04-21T01:21:14Z</dcterms:created>
  <dcterms:modified xsi:type="dcterms:W3CDTF">2017-03-28T14:16:11Z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