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5" yWindow="0" windowWidth="25515" windowHeight="14955" tabRatio="500"/>
  </bookViews>
  <sheets>
    <sheet name="Sheet1" sheetId="55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55" l="1"/>
  <c r="H49" i="55"/>
  <c r="H48" i="55"/>
  <c r="H47" i="55"/>
  <c r="H46" i="55"/>
  <c r="H116" i="55" s="1"/>
  <c r="H45" i="55"/>
  <c r="H56" i="55"/>
  <c r="H59" i="55"/>
  <c r="H63" i="55"/>
  <c r="H67" i="55"/>
  <c r="H86" i="55"/>
  <c r="H87" i="55"/>
  <c r="H88" i="55"/>
  <c r="H92" i="55"/>
  <c r="H93" i="55"/>
  <c r="H94" i="55"/>
  <c r="H95" i="55"/>
  <c r="E13" i="55"/>
  <c r="E14" i="55"/>
  <c r="E15" i="55"/>
  <c r="E42" i="55" s="1"/>
  <c r="E127" i="55" s="1"/>
  <c r="C7" i="55" s="1"/>
  <c r="C8" i="55" s="1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55" i="55"/>
  <c r="E57" i="55"/>
  <c r="E58" i="55"/>
  <c r="E60" i="55"/>
  <c r="E64" i="55"/>
  <c r="E83" i="55"/>
  <c r="E114" i="55"/>
  <c r="E106" i="55"/>
  <c r="E107" i="55"/>
  <c r="E103" i="55"/>
  <c r="E92" i="55"/>
  <c r="E93" i="55"/>
  <c r="E96" i="55" s="1"/>
  <c r="E94" i="55"/>
  <c r="E95" i="55"/>
  <c r="E86" i="55"/>
  <c r="E87" i="55"/>
  <c r="E89" i="55"/>
  <c r="E45" i="55"/>
  <c r="E46" i="55"/>
  <c r="E47" i="55"/>
  <c r="E48" i="55"/>
  <c r="E51" i="55" s="1"/>
  <c r="E49" i="55"/>
  <c r="E50" i="55"/>
  <c r="E54" i="55"/>
  <c r="E72" i="55" s="1"/>
  <c r="E56" i="55"/>
  <c r="E59" i="55"/>
  <c r="E61" i="55"/>
  <c r="E62" i="55"/>
  <c r="E63" i="55"/>
  <c r="E65" i="55"/>
  <c r="E66" i="55"/>
  <c r="E67" i="55"/>
  <c r="E124" i="55"/>
  <c r="E88" i="55"/>
  <c r="C9" i="55" l="1"/>
  <c r="E116" i="55"/>
</calcChain>
</file>

<file path=xl/comments1.xml><?xml version="1.0" encoding="utf-8"?>
<comments xmlns="http://schemas.openxmlformats.org/spreadsheetml/2006/main">
  <authors>
    <author>tristan sharps</author>
  </authors>
  <commentList>
    <comment ref="C22" authorId="0">
      <text>
        <r>
          <rPr>
            <sz val="9"/>
            <color indexed="81"/>
            <rFont val="Calibri"/>
            <family val="2"/>
          </rPr>
          <t>EQ minimum + holiday pay / overtime</t>
        </r>
      </text>
    </comment>
    <comment ref="D25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0.5 de-rig</t>
        </r>
      </text>
    </comment>
    <comment ref="D26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0.5 de-rig</t>
        </r>
      </text>
    </comment>
    <comment ref="D27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0.5 de-rig</t>
        </r>
      </text>
    </comment>
    <comment ref="D28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0.5 de-rig</t>
        </r>
      </text>
    </comment>
    <comment ref="D29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0.5 de-rig)</t>
        </r>
      </text>
    </comment>
    <comment ref="D31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de-rig</t>
        </r>
      </text>
    </comment>
    <comment ref="D36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pre-production + 1 week de-rig</t>
        </r>
      </text>
    </comment>
    <comment ref="D37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0.5 de-rig</t>
        </r>
      </text>
    </comment>
    <comment ref="D41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1 week de-rig</t>
        </r>
      </text>
    </comment>
    <comment ref="D46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de-rig</t>
        </r>
      </text>
    </comment>
    <comment ref="D50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Includes de-rig</t>
        </r>
      </text>
    </comment>
    <comment ref="D66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3 weeks (0.5 wk) for travel / orientation / induction</t>
        </r>
      </text>
    </comment>
    <comment ref="E79" author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2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7" authorId="0">
      <text>
        <r>
          <rPr>
            <sz val="9"/>
            <color indexed="81"/>
            <rFont val="Calibri"/>
            <family val="2"/>
          </rPr>
          <t>Large pool needed of ushers: based on Min wage</t>
        </r>
      </text>
    </comment>
    <comment ref="C88" author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2" author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<sst xmlns="http://schemas.openxmlformats.org/spreadsheetml/2006/main" count="123" uniqueCount="103">
  <si>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</si>
  <si>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</si>
  <si>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</si>
  <si>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</si>
  <si>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</si>
  <si>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</si>
  <si>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</si>
  <si>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</si>
  <si>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</si>
  <si>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</si>
  <si>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</si>
  <si>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</si>
  <si>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</si>
  <si>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</si>
  <si>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</si>
  <si>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</si>
  <si>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</si>
  <si>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</si>
  <si>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</si>
  <si>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</si>
  <si>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</si>
  <si>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Audio describers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</si>
  <si>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</si>
  <si>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</si>
  <si>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</si>
  <si>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</si>
  <si>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</si>
  <si>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</si>
  <si>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</si>
  <si>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</si>
  <si>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</si>
  <si>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</si>
  <si>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Services (Maintenance / cleaning / electrical instal)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</si>
  <si>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</si>
  <si>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</si>
  <si>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</si>
  <si>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</si>
  <si>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</si>
  <si>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</si>
  <si>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</si>
  <si>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</si>
  <si>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</si>
  <si>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</si>
  <si>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</si>
  <si>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</si>
  <si>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</si>
  <si>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</si>
  <si>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</si>
  <si>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</si>
  <si>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</si>
  <si>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</si>
  <si>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</si>
  <si>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SM / TSM including (1 Korean / 1 Japanese: UK-based)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</si>
  <si>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</si>
  <si>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</si>
  <si>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</si>
  <si>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</si>
  <si>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</si>
  <si>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</si>
  <si>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</si>
  <si>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</si>
  <si>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(reherasal)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</si>
  <si>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</si>
  <si>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</si>
  <si>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</si>
  <si>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</si>
  <si>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</si>
  <si>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</si>
  <si>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TPM (fit-up + de-rig)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</si>
  <si>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</si>
  <si>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</si>
  <si>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</si>
  <si>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</si>
  <si>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</si>
  <si>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INTERNATIONAL travel (KOR / JAP perf + SEI)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</si>
  <si>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</si>
  <si>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</si>
  <si>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</si>
  <si>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</si>
  <si>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</si>
  <si>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</si>
  <si>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</si>
  <si>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</si>
  <si>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BF</t>
  </si>
  <si>
    <t>Scenic Art Head (PALOMA)</t>
  </si>
  <si>
    <t>Scenic Artists</t>
  </si>
  <si>
    <t>Website</t>
  </si>
  <si>
    <t>Set building manager (DARIO)</t>
  </si>
  <si>
    <t>FOH Manager / VOL co-ordinator</t>
  </si>
  <si>
    <t>HULL</t>
  </si>
  <si>
    <t>HULL 17</t>
  </si>
  <si>
    <t>Site related costs: fit-up</t>
  </si>
  <si>
    <t>Technical Manager</t>
  </si>
  <si>
    <t>ACCOMMODATION performers (from Korea)</t>
  </si>
  <si>
    <t>Visas / consular fees / admin</t>
  </si>
  <si>
    <t>TOTAL AUDIENCE per week max</t>
  </si>
  <si>
    <t>BUDGET: Creation + 1 week run</t>
  </si>
  <si>
    <t>Head technician (Show-running)</t>
  </si>
  <si>
    <t>Head Technician</t>
  </si>
  <si>
    <t>PER WEEK</t>
  </si>
  <si>
    <t>TOTAL SHOWS PER WEEK</t>
  </si>
  <si>
    <t>Artistic Spending- People: Running Costs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</si>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</sst>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&quot;£&quot;#,##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1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0" fontId="3" fillId="0" borderId="9" xfId="0" applyFont="1" applyBorder="1"/>
    <xf numFmtId="0" fontId="3" fillId="0" borderId="12" xfId="0" applyFont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7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1"/>
  <sheetViews>
    <sheetView tabSelected="1" zoomScale="125" zoomScaleNormal="125" zoomScalePageLayoutView="125" workbookViewId="0">
      <selection activeCell="I121" sqref="I121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5.625" style="35" customWidth="1"/>
    <col min="7" max="7" width="9.125" style="1" customWidth="1"/>
    <col min="8" max="9" width="11" style="1" customWidth="1"/>
    <col min="10" max="10" width="11.5" style="1" customWidth="1"/>
    <col min="11" max="11" width="10.625" style="1" customWidth="1"/>
    <col min="12" max="16384" width="12.625" style="1"/>
  </cols>
  <sheetData>
    <row r="1" spans="1:8" ht="15.75" x14ac:dyDescent="0.25">
      <c r="A1" s="27" t="s">
        <v>90</v>
      </c>
    </row>
    <row r="2" spans="1:8" ht="13.5" thickBot="1" x14ac:dyDescent="0.25"/>
    <row r="3" spans="1:8" ht="13.5" thickBot="1" x14ac:dyDescent="0.25">
      <c r="A3" s="71" t="s">
        <v>96</v>
      </c>
      <c r="B3" s="72"/>
      <c r="C3" s="72"/>
      <c r="D3" s="72"/>
      <c r="E3" s="73"/>
      <c r="H3" s="3" t="s">
        <v>99</v>
      </c>
    </row>
    <row r="5" spans="1:8" x14ac:dyDescent="0.2">
      <c r="A5" s="4" t="s">
        <v>0</v>
      </c>
      <c r="B5" s="5"/>
      <c r="C5" s="5" t="s">
        <v>83</v>
      </c>
      <c r="D5" s="35"/>
      <c r="E5" s="1"/>
      <c r="F5" s="1"/>
    </row>
    <row r="6" spans="1:8" x14ac:dyDescent="0.2">
      <c r="A6" s="6" t="s">
        <v>89</v>
      </c>
      <c r="B6" s="7"/>
      <c r="C6" s="12">
        <v>400000</v>
      </c>
      <c r="D6" s="48"/>
      <c r="E6" s="44"/>
      <c r="F6" s="44"/>
      <c r="G6" s="44"/>
    </row>
    <row r="7" spans="1:8" x14ac:dyDescent="0.2">
      <c r="A7" s="6" t="s">
        <v>48</v>
      </c>
      <c r="B7" s="7"/>
      <c r="C7" s="66">
        <f>E127</f>
        <v>62192</v>
      </c>
      <c r="D7" s="35"/>
      <c r="E7" s="1"/>
      <c r="F7" s="45"/>
    </row>
    <row r="8" spans="1:8" x14ac:dyDescent="0.2">
      <c r="A8" s="9" t="s">
        <v>1</v>
      </c>
      <c r="B8" s="10"/>
      <c r="C8" s="50">
        <f>SUM(C6:C7)</f>
        <v>462192</v>
      </c>
      <c r="D8" s="38"/>
      <c r="E8" s="1"/>
      <c r="F8" s="44"/>
      <c r="G8" s="45"/>
    </row>
    <row r="9" spans="1:8" x14ac:dyDescent="0.2">
      <c r="A9" s="7" t="s">
        <v>43</v>
      </c>
      <c r="B9" s="7"/>
      <c r="C9" s="50">
        <f>C8-E116</f>
        <v>5717</v>
      </c>
      <c r="D9" s="35"/>
      <c r="E9" s="44"/>
      <c r="F9" s="1"/>
    </row>
    <row r="11" spans="1:8" ht="15.75" x14ac:dyDescent="0.25">
      <c r="A11" s="56" t="s">
        <v>89</v>
      </c>
      <c r="B11" s="51"/>
      <c r="C11" s="51"/>
      <c r="D11" s="51"/>
      <c r="E11" s="52"/>
    </row>
    <row r="12" spans="1:8" x14ac:dyDescent="0.2">
      <c r="A12" s="53" t="s">
        <v>2</v>
      </c>
      <c r="B12" s="54" t="s">
        <v>39</v>
      </c>
      <c r="C12" s="54" t="s">
        <v>29</v>
      </c>
      <c r="D12" s="54" t="s">
        <v>30</v>
      </c>
      <c r="E12" s="55" t="s">
        <v>1</v>
      </c>
      <c r="F12" s="46"/>
    </row>
    <row r="13" spans="1:8" x14ac:dyDescent="0.2">
      <c r="A13" s="6" t="s">
        <v>3</v>
      </c>
      <c r="B13" s="7">
        <v>1</v>
      </c>
      <c r="C13" s="14">
        <v>15000</v>
      </c>
      <c r="D13" s="29" t="s">
        <v>53</v>
      </c>
      <c r="E13" s="8">
        <f>C13</f>
        <v>15000</v>
      </c>
      <c r="F13" s="1"/>
    </row>
    <row r="14" spans="1:8" x14ac:dyDescent="0.2">
      <c r="A14" s="28" t="s">
        <v>79</v>
      </c>
      <c r="B14" s="7">
        <v>1</v>
      </c>
      <c r="C14" s="14">
        <v>1000</v>
      </c>
      <c r="D14" s="29">
        <v>3</v>
      </c>
      <c r="E14" s="8">
        <f>B14*C14*D14</f>
        <v>3000</v>
      </c>
      <c r="F14" s="1"/>
    </row>
    <row r="15" spans="1:8" x14ac:dyDescent="0.2">
      <c r="A15" s="28" t="s">
        <v>35</v>
      </c>
      <c r="B15" s="7">
        <v>1</v>
      </c>
      <c r="C15" s="14">
        <v>1500</v>
      </c>
      <c r="D15" s="29" t="s">
        <v>53</v>
      </c>
      <c r="E15" s="8">
        <f>C15</f>
        <v>1500</v>
      </c>
      <c r="F15" s="45"/>
    </row>
    <row r="16" spans="1:8" x14ac:dyDescent="0.2">
      <c r="A16" s="28" t="s">
        <v>55</v>
      </c>
      <c r="B16" s="7">
        <v>1</v>
      </c>
      <c r="C16" s="14">
        <v>3500</v>
      </c>
      <c r="D16" s="29" t="s">
        <v>53</v>
      </c>
      <c r="E16" s="8">
        <f>C16</f>
        <v>3500</v>
      </c>
      <c r="F16" s="1"/>
    </row>
    <row r="17" spans="1:6" x14ac:dyDescent="0.2">
      <c r="A17" s="28" t="s">
        <v>41</v>
      </c>
      <c r="B17" s="7">
        <v>4</v>
      </c>
      <c r="C17" s="14">
        <v>450</v>
      </c>
      <c r="D17" s="29">
        <v>6</v>
      </c>
      <c r="E17" s="8">
        <f>B17*C17*D17</f>
        <v>10800</v>
      </c>
      <c r="F17" s="1"/>
    </row>
    <row r="18" spans="1:6" x14ac:dyDescent="0.2">
      <c r="A18" s="6" t="s">
        <v>45</v>
      </c>
      <c r="B18" s="7">
        <v>1</v>
      </c>
      <c r="C18" s="14">
        <v>1100</v>
      </c>
      <c r="D18" s="13">
        <v>4</v>
      </c>
      <c r="E18" s="8">
        <f>B18*C18*D18</f>
        <v>4400</v>
      </c>
      <c r="F18" s="1"/>
    </row>
    <row r="19" spans="1:6" x14ac:dyDescent="0.2">
      <c r="A19" s="6" t="s">
        <v>63</v>
      </c>
      <c r="B19" s="7">
        <v>1</v>
      </c>
      <c r="C19" s="30">
        <v>2500</v>
      </c>
      <c r="D19" s="29" t="s">
        <v>53</v>
      </c>
      <c r="E19" s="8">
        <f>C19</f>
        <v>2500</v>
      </c>
      <c r="F19" s="1"/>
    </row>
    <row r="20" spans="1:6" x14ac:dyDescent="0.2">
      <c r="A20" s="6" t="s">
        <v>4</v>
      </c>
      <c r="B20" s="7">
        <v>1</v>
      </c>
      <c r="C20" s="15">
        <v>2500</v>
      </c>
      <c r="D20" s="13" t="s">
        <v>53</v>
      </c>
      <c r="E20" s="8">
        <f>C20</f>
        <v>2500</v>
      </c>
      <c r="F20" s="1"/>
    </row>
    <row r="21" spans="1:6" x14ac:dyDescent="0.2">
      <c r="A21" s="6" t="s">
        <v>86</v>
      </c>
      <c r="B21" s="7">
        <v>1</v>
      </c>
      <c r="C21" s="15">
        <v>2500</v>
      </c>
      <c r="D21" s="13" t="s">
        <v>53</v>
      </c>
      <c r="E21" s="8">
        <f>C21</f>
        <v>2500</v>
      </c>
      <c r="F21" s="1"/>
    </row>
    <row r="22" spans="1:6" x14ac:dyDescent="0.2">
      <c r="A22" s="28" t="s">
        <v>38</v>
      </c>
      <c r="B22" s="7">
        <v>38</v>
      </c>
      <c r="C22" s="30">
        <v>500</v>
      </c>
      <c r="D22" s="29">
        <v>2</v>
      </c>
      <c r="E22" s="8">
        <f>B22*C22*D22</f>
        <v>38000</v>
      </c>
      <c r="F22" s="1"/>
    </row>
    <row r="23" spans="1:6" x14ac:dyDescent="0.2">
      <c r="A23" s="28" t="s">
        <v>82</v>
      </c>
      <c r="B23" s="7">
        <v>1</v>
      </c>
      <c r="C23" s="30">
        <v>12500</v>
      </c>
      <c r="D23" s="29" t="s">
        <v>53</v>
      </c>
      <c r="E23" s="8">
        <f>C23</f>
        <v>12500</v>
      </c>
      <c r="F23" s="1"/>
    </row>
    <row r="24" spans="1:6" x14ac:dyDescent="0.2">
      <c r="A24" s="28" t="s">
        <v>34</v>
      </c>
      <c r="B24" s="7">
        <v>1</v>
      </c>
      <c r="C24" s="30">
        <v>1500</v>
      </c>
      <c r="D24" s="29" t="s">
        <v>53</v>
      </c>
      <c r="E24" s="8">
        <f>C24</f>
        <v>1500</v>
      </c>
      <c r="F24" s="1"/>
    </row>
    <row r="25" spans="1:6" x14ac:dyDescent="0.2">
      <c r="A25" s="28" t="s">
        <v>92</v>
      </c>
      <c r="B25" s="7">
        <v>1</v>
      </c>
      <c r="C25" s="30">
        <v>1200</v>
      </c>
      <c r="D25" s="29">
        <v>8</v>
      </c>
      <c r="E25" s="8">
        <f t="shared" ref="E25" si="0">B25*C25*D25</f>
        <v>9600</v>
      </c>
      <c r="F25" s="1"/>
    </row>
    <row r="26" spans="1:6" x14ac:dyDescent="0.2">
      <c r="A26" s="28" t="s">
        <v>97</v>
      </c>
      <c r="B26" s="7">
        <v>1</v>
      </c>
      <c r="C26" s="30">
        <v>750</v>
      </c>
      <c r="D26" s="29">
        <v>3</v>
      </c>
      <c r="E26" s="8">
        <f t="shared" ref="E26" si="1">B26*C26*D26</f>
        <v>2250</v>
      </c>
      <c r="F26" s="1"/>
    </row>
    <row r="27" spans="1:6" x14ac:dyDescent="0.2">
      <c r="A27" s="28" t="s">
        <v>58</v>
      </c>
      <c r="B27" s="7">
        <v>1</v>
      </c>
      <c r="C27" s="30">
        <v>1200</v>
      </c>
      <c r="D27" s="29">
        <v>4.5</v>
      </c>
      <c r="E27" s="8">
        <f t="shared" ref="E27:E41" si="2">B27*C27*D27</f>
        <v>5400</v>
      </c>
      <c r="F27" s="1"/>
    </row>
    <row r="28" spans="1:6" x14ac:dyDescent="0.2">
      <c r="A28" s="28" t="s">
        <v>51</v>
      </c>
      <c r="B28" s="7">
        <v>1</v>
      </c>
      <c r="C28" s="30">
        <v>800</v>
      </c>
      <c r="D28" s="29">
        <v>4.5</v>
      </c>
      <c r="E28" s="8">
        <f t="shared" si="2"/>
        <v>3600</v>
      </c>
      <c r="F28" s="1"/>
    </row>
    <row r="29" spans="1:6" x14ac:dyDescent="0.2">
      <c r="A29" s="28" t="s">
        <v>50</v>
      </c>
      <c r="B29" s="7">
        <v>1</v>
      </c>
      <c r="C29" s="30">
        <v>800</v>
      </c>
      <c r="D29" s="29">
        <v>4.5</v>
      </c>
      <c r="E29" s="8">
        <f t="shared" si="2"/>
        <v>3600</v>
      </c>
      <c r="F29" s="1"/>
    </row>
    <row r="30" spans="1:6" x14ac:dyDescent="0.2">
      <c r="A30" s="28" t="s">
        <v>56</v>
      </c>
      <c r="B30" s="7">
        <v>1</v>
      </c>
      <c r="C30" s="30">
        <v>1500</v>
      </c>
      <c r="D30" s="29">
        <v>4</v>
      </c>
      <c r="E30" s="8">
        <f t="shared" si="2"/>
        <v>6000</v>
      </c>
      <c r="F30" s="1"/>
    </row>
    <row r="31" spans="1:6" x14ac:dyDescent="0.2">
      <c r="A31" s="28" t="s">
        <v>65</v>
      </c>
      <c r="B31" s="7">
        <v>1</v>
      </c>
      <c r="C31" s="30">
        <v>1000</v>
      </c>
      <c r="D31" s="29">
        <v>2</v>
      </c>
      <c r="E31" s="8">
        <f t="shared" si="2"/>
        <v>2000</v>
      </c>
      <c r="F31" s="1"/>
    </row>
    <row r="32" spans="1:6" x14ac:dyDescent="0.2">
      <c r="A32" s="28" t="s">
        <v>9</v>
      </c>
      <c r="B32" s="7">
        <v>1</v>
      </c>
      <c r="C32" s="30">
        <v>650</v>
      </c>
      <c r="D32" s="29">
        <v>8</v>
      </c>
      <c r="E32" s="8">
        <f t="shared" si="2"/>
        <v>5200</v>
      </c>
      <c r="F32" s="1"/>
    </row>
    <row r="33" spans="1:8" x14ac:dyDescent="0.2">
      <c r="A33" s="28" t="s">
        <v>52</v>
      </c>
      <c r="B33" s="7">
        <v>3</v>
      </c>
      <c r="C33" s="30">
        <v>500</v>
      </c>
      <c r="D33" s="29">
        <v>2</v>
      </c>
      <c r="E33" s="8">
        <f t="shared" si="2"/>
        <v>3000</v>
      </c>
      <c r="F33" s="1"/>
    </row>
    <row r="34" spans="1:8" x14ac:dyDescent="0.2">
      <c r="A34" s="67" t="s">
        <v>73</v>
      </c>
      <c r="B34" s="7">
        <v>1</v>
      </c>
      <c r="C34" s="30">
        <v>500</v>
      </c>
      <c r="D34" s="29">
        <v>3</v>
      </c>
      <c r="E34" s="8">
        <f t="shared" si="2"/>
        <v>1500</v>
      </c>
      <c r="F34" s="1"/>
    </row>
    <row r="35" spans="1:8" x14ac:dyDescent="0.2">
      <c r="A35" s="67" t="s">
        <v>57</v>
      </c>
      <c r="B35" s="7">
        <v>1</v>
      </c>
      <c r="C35" s="30">
        <v>600</v>
      </c>
      <c r="D35" s="29">
        <v>3</v>
      </c>
      <c r="E35" s="8">
        <f t="shared" si="2"/>
        <v>1800</v>
      </c>
      <c r="F35" s="1"/>
    </row>
    <row r="36" spans="1:8" x14ac:dyDescent="0.2">
      <c r="A36" s="28" t="s">
        <v>87</v>
      </c>
      <c r="B36" s="7">
        <v>1</v>
      </c>
      <c r="C36" s="30">
        <v>1500</v>
      </c>
      <c r="D36" s="29">
        <v>9</v>
      </c>
      <c r="E36" s="8">
        <f t="shared" si="2"/>
        <v>13500</v>
      </c>
      <c r="F36" s="1"/>
    </row>
    <row r="37" spans="1:8" x14ac:dyDescent="0.2">
      <c r="A37" s="28" t="s">
        <v>36</v>
      </c>
      <c r="B37" s="7">
        <v>4</v>
      </c>
      <c r="C37" s="30">
        <v>1200</v>
      </c>
      <c r="D37" s="29">
        <v>8</v>
      </c>
      <c r="E37" s="8">
        <f t="shared" si="2"/>
        <v>38400</v>
      </c>
      <c r="F37" s="1"/>
    </row>
    <row r="38" spans="1:8" x14ac:dyDescent="0.2">
      <c r="A38" s="28" t="s">
        <v>84</v>
      </c>
      <c r="B38" s="7">
        <v>1</v>
      </c>
      <c r="C38" s="30">
        <v>950</v>
      </c>
      <c r="D38" s="29">
        <v>5</v>
      </c>
      <c r="E38" s="8">
        <f t="shared" si="2"/>
        <v>4750</v>
      </c>
      <c r="F38" s="1"/>
    </row>
    <row r="39" spans="1:8" x14ac:dyDescent="0.2">
      <c r="A39" s="28" t="s">
        <v>85</v>
      </c>
      <c r="B39" s="7">
        <v>4</v>
      </c>
      <c r="C39" s="30">
        <v>600</v>
      </c>
      <c r="D39" s="29">
        <v>4</v>
      </c>
      <c r="E39" s="8">
        <f t="shared" si="2"/>
        <v>9600</v>
      </c>
      <c r="F39" s="1"/>
    </row>
    <row r="40" spans="1:8" x14ac:dyDescent="0.2">
      <c r="A40" s="28" t="s">
        <v>5</v>
      </c>
      <c r="B40" s="7">
        <v>1</v>
      </c>
      <c r="C40" s="30">
        <v>1000</v>
      </c>
      <c r="D40" s="29">
        <v>2</v>
      </c>
      <c r="E40" s="8">
        <f t="shared" si="2"/>
        <v>2000</v>
      </c>
      <c r="F40" s="1"/>
    </row>
    <row r="41" spans="1:8" x14ac:dyDescent="0.2">
      <c r="A41" s="28" t="s">
        <v>6</v>
      </c>
      <c r="B41" s="7">
        <v>4</v>
      </c>
      <c r="C41" s="30">
        <v>750</v>
      </c>
      <c r="D41" s="29">
        <v>5</v>
      </c>
      <c r="E41" s="8">
        <f t="shared" si="2"/>
        <v>15000</v>
      </c>
    </row>
    <row r="42" spans="1:8" x14ac:dyDescent="0.2">
      <c r="A42" s="9" t="s">
        <v>7</v>
      </c>
      <c r="B42" s="10"/>
      <c r="C42" s="10"/>
      <c r="D42" s="10"/>
      <c r="E42" s="11">
        <f>SUM(E13:E41)</f>
        <v>224900</v>
      </c>
    </row>
    <row r="43" spans="1:8" ht="13.5" thickBot="1" x14ac:dyDescent="0.25">
      <c r="A43" s="16"/>
    </row>
    <row r="44" spans="1:8" ht="13.5" thickBot="1" x14ac:dyDescent="0.25">
      <c r="A44" s="57" t="s">
        <v>101</v>
      </c>
      <c r="B44" s="58"/>
      <c r="C44" s="58"/>
      <c r="D44" s="58"/>
      <c r="E44" s="59"/>
    </row>
    <row r="45" spans="1:8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3">B45*C45*D45</f>
        <v>19000</v>
      </c>
      <c r="F45" s="36"/>
      <c r="G45" s="1">
        <v>38</v>
      </c>
      <c r="H45" s="68">
        <f t="shared" ref="H45:H50" si="4">G45*C45</f>
        <v>19000</v>
      </c>
    </row>
    <row r="46" spans="1:8" x14ac:dyDescent="0.2">
      <c r="A46" s="28" t="s">
        <v>9</v>
      </c>
      <c r="B46" s="7">
        <v>1</v>
      </c>
      <c r="C46" s="14">
        <v>800</v>
      </c>
      <c r="D46" s="7">
        <v>1</v>
      </c>
      <c r="E46" s="26">
        <f t="shared" si="3"/>
        <v>800</v>
      </c>
      <c r="F46" s="36"/>
      <c r="G46" s="1">
        <v>1</v>
      </c>
      <c r="H46" s="68">
        <f t="shared" si="4"/>
        <v>800</v>
      </c>
    </row>
    <row r="47" spans="1:8" x14ac:dyDescent="0.2">
      <c r="A47" s="31" t="s">
        <v>98</v>
      </c>
      <c r="B47" s="7">
        <v>1</v>
      </c>
      <c r="C47" s="30">
        <v>750</v>
      </c>
      <c r="D47" s="29">
        <v>1</v>
      </c>
      <c r="E47" s="8">
        <f t="shared" si="3"/>
        <v>750</v>
      </c>
      <c r="F47" s="40"/>
      <c r="G47" s="1">
        <v>1</v>
      </c>
      <c r="H47" s="68">
        <f t="shared" si="4"/>
        <v>750</v>
      </c>
    </row>
    <row r="48" spans="1:8" x14ac:dyDescent="0.2">
      <c r="A48" s="67" t="s">
        <v>73</v>
      </c>
      <c r="B48" s="7">
        <v>1</v>
      </c>
      <c r="C48" s="30">
        <v>500</v>
      </c>
      <c r="D48" s="29">
        <v>1</v>
      </c>
      <c r="E48" s="8">
        <f t="shared" si="3"/>
        <v>500</v>
      </c>
      <c r="F48" s="1"/>
      <c r="G48" s="1">
        <v>1</v>
      </c>
      <c r="H48" s="68">
        <f t="shared" si="4"/>
        <v>500</v>
      </c>
    </row>
    <row r="49" spans="1:8" x14ac:dyDescent="0.2">
      <c r="A49" s="28" t="s">
        <v>72</v>
      </c>
      <c r="B49" s="7">
        <v>1</v>
      </c>
      <c r="C49" s="30">
        <v>600</v>
      </c>
      <c r="D49" s="29">
        <v>1</v>
      </c>
      <c r="E49" s="8">
        <f t="shared" si="3"/>
        <v>600</v>
      </c>
      <c r="F49" s="1"/>
      <c r="G49" s="1">
        <v>1</v>
      </c>
      <c r="H49" s="68">
        <f t="shared" si="4"/>
        <v>600</v>
      </c>
    </row>
    <row r="50" spans="1:8" x14ac:dyDescent="0.2">
      <c r="A50" s="28" t="s">
        <v>37</v>
      </c>
      <c r="B50" s="7">
        <v>3</v>
      </c>
      <c r="C50" s="14">
        <v>500</v>
      </c>
      <c r="D50" s="7">
        <v>1</v>
      </c>
      <c r="E50" s="26">
        <f t="shared" si="3"/>
        <v>1500</v>
      </c>
      <c r="F50" s="36"/>
      <c r="G50" s="1">
        <v>3</v>
      </c>
      <c r="H50" s="68">
        <f t="shared" si="4"/>
        <v>1500</v>
      </c>
    </row>
    <row r="51" spans="1:8" x14ac:dyDescent="0.2">
      <c r="A51" s="9" t="s">
        <v>7</v>
      </c>
      <c r="B51" s="10"/>
      <c r="C51" s="17"/>
      <c r="D51" s="10"/>
      <c r="E51" s="11">
        <f>SUM(E45:E50)</f>
        <v>23150</v>
      </c>
      <c r="F51" s="37"/>
    </row>
    <row r="52" spans="1:8" ht="13.5" thickBot="1" x14ac:dyDescent="0.25">
      <c r="A52" s="18"/>
    </row>
    <row r="53" spans="1:8" ht="13.5" thickBot="1" x14ac:dyDescent="0.25">
      <c r="A53" s="57" t="s">
        <v>10</v>
      </c>
      <c r="B53" s="58"/>
      <c r="C53" s="58"/>
      <c r="D53" s="58"/>
      <c r="E53" s="59"/>
    </row>
    <row r="54" spans="1:8" x14ac:dyDescent="0.2">
      <c r="A54" s="31" t="s">
        <v>66</v>
      </c>
      <c r="B54" s="32">
        <v>1</v>
      </c>
      <c r="C54" s="33">
        <v>150</v>
      </c>
      <c r="D54" s="32">
        <v>12</v>
      </c>
      <c r="E54" s="34">
        <f t="shared" ref="E54:E67" si="5">B54*C54*D54</f>
        <v>1800</v>
      </c>
      <c r="F54" s="1"/>
    </row>
    <row r="55" spans="1:8" x14ac:dyDescent="0.2">
      <c r="A55" s="28" t="s">
        <v>75</v>
      </c>
      <c r="B55" s="7">
        <v>1</v>
      </c>
      <c r="C55" s="14">
        <v>150</v>
      </c>
      <c r="D55" s="7">
        <v>6</v>
      </c>
      <c r="E55" s="8">
        <f t="shared" si="5"/>
        <v>900</v>
      </c>
      <c r="F55" s="1"/>
    </row>
    <row r="56" spans="1:8" x14ac:dyDescent="0.2">
      <c r="A56" s="28" t="s">
        <v>69</v>
      </c>
      <c r="B56" s="7">
        <v>1</v>
      </c>
      <c r="C56" s="14">
        <v>150</v>
      </c>
      <c r="D56" s="7">
        <v>2</v>
      </c>
      <c r="E56" s="8">
        <f t="shared" si="5"/>
        <v>300</v>
      </c>
      <c r="F56" s="1"/>
      <c r="G56" s="1">
        <v>1</v>
      </c>
      <c r="H56" s="68">
        <f>G56*C56</f>
        <v>150</v>
      </c>
    </row>
    <row r="57" spans="1:8" x14ac:dyDescent="0.2">
      <c r="A57" s="28" t="s">
        <v>68</v>
      </c>
      <c r="B57" s="7">
        <v>1</v>
      </c>
      <c r="C57" s="14">
        <v>150</v>
      </c>
      <c r="D57" s="7">
        <v>6</v>
      </c>
      <c r="E57" s="8">
        <f t="shared" si="5"/>
        <v>900</v>
      </c>
      <c r="F57" s="1"/>
    </row>
    <row r="58" spans="1:8" x14ac:dyDescent="0.2">
      <c r="A58" s="28" t="s">
        <v>61</v>
      </c>
      <c r="B58" s="7">
        <v>30</v>
      </c>
      <c r="C58" s="14">
        <v>150</v>
      </c>
      <c r="D58" s="7">
        <v>2</v>
      </c>
      <c r="E58" s="8">
        <f t="shared" si="5"/>
        <v>9000</v>
      </c>
      <c r="F58" s="1"/>
    </row>
    <row r="59" spans="1:8" x14ac:dyDescent="0.2">
      <c r="A59" s="28" t="s">
        <v>62</v>
      </c>
      <c r="B59" s="7">
        <v>30</v>
      </c>
      <c r="C59" s="14">
        <v>150</v>
      </c>
      <c r="D59" s="7">
        <v>1</v>
      </c>
      <c r="E59" s="8">
        <f t="shared" si="5"/>
        <v>4500</v>
      </c>
      <c r="F59" s="1"/>
      <c r="G59" s="1">
        <v>30</v>
      </c>
      <c r="H59" s="68">
        <f>G59*C59</f>
        <v>4500</v>
      </c>
    </row>
    <row r="60" spans="1:8" x14ac:dyDescent="0.2">
      <c r="A60" s="28" t="s">
        <v>67</v>
      </c>
      <c r="B60" s="7">
        <v>0</v>
      </c>
      <c r="C60" s="14">
        <v>150</v>
      </c>
      <c r="D60" s="7">
        <v>0</v>
      </c>
      <c r="E60" s="8">
        <f t="shared" si="5"/>
        <v>0</v>
      </c>
      <c r="F60" s="1"/>
    </row>
    <row r="61" spans="1:8" x14ac:dyDescent="0.2">
      <c r="A61" s="28" t="s">
        <v>71</v>
      </c>
      <c r="B61" s="7">
        <v>0</v>
      </c>
      <c r="C61" s="14">
        <v>150</v>
      </c>
      <c r="D61" s="7">
        <v>2</v>
      </c>
      <c r="E61" s="8">
        <f t="shared" si="5"/>
        <v>0</v>
      </c>
      <c r="F61" s="1"/>
    </row>
    <row r="62" spans="1:8" x14ac:dyDescent="0.2">
      <c r="A62" s="28" t="s">
        <v>80</v>
      </c>
      <c r="B62" s="7">
        <v>3</v>
      </c>
      <c r="C62" s="14">
        <v>150</v>
      </c>
      <c r="D62" s="7">
        <v>3</v>
      </c>
      <c r="E62" s="8">
        <f t="shared" si="5"/>
        <v>1350</v>
      </c>
      <c r="F62" s="1"/>
    </row>
    <row r="63" spans="1:8" x14ac:dyDescent="0.2">
      <c r="A63" s="28" t="s">
        <v>81</v>
      </c>
      <c r="B63" s="7">
        <v>3</v>
      </c>
      <c r="C63" s="14">
        <v>150</v>
      </c>
      <c r="D63" s="7">
        <v>1</v>
      </c>
      <c r="E63" s="8">
        <f t="shared" si="5"/>
        <v>450</v>
      </c>
      <c r="F63" s="1"/>
      <c r="G63" s="1">
        <v>3</v>
      </c>
      <c r="H63" s="68">
        <f>G63*C63</f>
        <v>450</v>
      </c>
    </row>
    <row r="64" spans="1:8" x14ac:dyDescent="0.2">
      <c r="A64" s="28" t="s">
        <v>70</v>
      </c>
      <c r="B64" s="7">
        <v>10</v>
      </c>
      <c r="C64" s="14">
        <v>150</v>
      </c>
      <c r="D64" s="7">
        <v>8</v>
      </c>
      <c r="E64" s="8">
        <f t="shared" si="5"/>
        <v>12000</v>
      </c>
      <c r="F64" s="1"/>
    </row>
    <row r="65" spans="1:8" x14ac:dyDescent="0.2">
      <c r="A65" s="28" t="s">
        <v>74</v>
      </c>
      <c r="B65" s="7">
        <v>6</v>
      </c>
      <c r="C65" s="14">
        <v>900</v>
      </c>
      <c r="D65" s="7">
        <v>1</v>
      </c>
      <c r="E65" s="8">
        <f t="shared" si="5"/>
        <v>5400</v>
      </c>
      <c r="F65" s="1"/>
    </row>
    <row r="66" spans="1:8" x14ac:dyDescent="0.2">
      <c r="A66" s="28" t="s">
        <v>59</v>
      </c>
      <c r="B66" s="7">
        <v>5</v>
      </c>
      <c r="C66" s="14">
        <v>100</v>
      </c>
      <c r="D66" s="7">
        <v>3.5</v>
      </c>
      <c r="E66" s="8">
        <f t="shared" si="5"/>
        <v>1750</v>
      </c>
      <c r="F66" s="1"/>
    </row>
    <row r="67" spans="1:8" x14ac:dyDescent="0.2">
      <c r="A67" s="28" t="s">
        <v>93</v>
      </c>
      <c r="B67" s="7">
        <v>5</v>
      </c>
      <c r="C67" s="14">
        <v>150</v>
      </c>
      <c r="D67" s="7">
        <v>3.5</v>
      </c>
      <c r="E67" s="8">
        <f t="shared" si="5"/>
        <v>2625</v>
      </c>
      <c r="F67" s="1"/>
      <c r="G67" s="1">
        <v>5</v>
      </c>
      <c r="H67" s="68">
        <f>G67*C67</f>
        <v>750</v>
      </c>
    </row>
    <row r="68" spans="1:8" x14ac:dyDescent="0.2">
      <c r="A68" s="28" t="s">
        <v>64</v>
      </c>
      <c r="B68" s="7"/>
      <c r="C68" s="7"/>
      <c r="D68" s="7"/>
      <c r="E68" s="8">
        <v>1000</v>
      </c>
      <c r="F68" s="1"/>
    </row>
    <row r="69" spans="1:8" x14ac:dyDescent="0.2">
      <c r="A69" s="28" t="s">
        <v>60</v>
      </c>
      <c r="B69" s="7"/>
      <c r="C69" s="7"/>
      <c r="D69" s="7"/>
      <c r="E69" s="8">
        <v>3000</v>
      </c>
      <c r="F69" s="1"/>
    </row>
    <row r="70" spans="1:8" x14ac:dyDescent="0.2">
      <c r="A70" s="28" t="s">
        <v>94</v>
      </c>
      <c r="B70" s="7"/>
      <c r="C70" s="7"/>
      <c r="D70" s="7"/>
      <c r="E70" s="8">
        <v>2500</v>
      </c>
      <c r="F70" s="1"/>
    </row>
    <row r="71" spans="1:8" x14ac:dyDescent="0.2">
      <c r="A71" s="28" t="s">
        <v>54</v>
      </c>
      <c r="B71" s="7"/>
      <c r="C71" s="7"/>
      <c r="D71" s="7"/>
      <c r="E71" s="8">
        <v>4000</v>
      </c>
      <c r="F71" s="45"/>
    </row>
    <row r="72" spans="1:8" x14ac:dyDescent="0.2">
      <c r="A72" s="9" t="s">
        <v>7</v>
      </c>
      <c r="B72" s="7"/>
      <c r="C72" s="7"/>
      <c r="D72" s="7"/>
      <c r="E72" s="11">
        <f>SUM(E54:E71)</f>
        <v>51475</v>
      </c>
      <c r="F72" s="1"/>
    </row>
    <row r="73" spans="1:8" ht="13.5" thickBot="1" x14ac:dyDescent="0.25">
      <c r="A73" s="18"/>
      <c r="F73" s="1"/>
    </row>
    <row r="74" spans="1:8" x14ac:dyDescent="0.2">
      <c r="A74" s="60" t="s">
        <v>11</v>
      </c>
      <c r="B74" s="61"/>
      <c r="C74" s="61"/>
      <c r="D74" s="61"/>
      <c r="E74" s="62"/>
      <c r="F74" s="1"/>
    </row>
    <row r="75" spans="1:8" x14ac:dyDescent="0.2">
      <c r="A75" s="6" t="s">
        <v>78</v>
      </c>
      <c r="B75" s="7"/>
      <c r="C75" s="7"/>
      <c r="D75" s="7"/>
      <c r="E75" s="8">
        <v>5000</v>
      </c>
      <c r="F75" s="45"/>
    </row>
    <row r="76" spans="1:8" x14ac:dyDescent="0.2">
      <c r="A76" s="6" t="s">
        <v>12</v>
      </c>
      <c r="B76" s="7"/>
      <c r="C76" s="7"/>
      <c r="D76" s="7"/>
      <c r="E76" s="8">
        <v>50000</v>
      </c>
      <c r="F76" s="45"/>
      <c r="H76" s="68">
        <v>1000</v>
      </c>
    </row>
    <row r="77" spans="1:8" x14ac:dyDescent="0.2">
      <c r="A77" s="6" t="s">
        <v>13</v>
      </c>
      <c r="B77" s="7"/>
      <c r="C77" s="7"/>
      <c r="D77" s="7"/>
      <c r="E77" s="8">
        <v>5000</v>
      </c>
      <c r="F77" s="45"/>
    </row>
    <row r="78" spans="1:8" x14ac:dyDescent="0.2">
      <c r="A78" s="6" t="s">
        <v>33</v>
      </c>
      <c r="B78" s="7"/>
      <c r="C78" s="7"/>
      <c r="D78" s="7"/>
      <c r="E78" s="8">
        <v>5000</v>
      </c>
      <c r="F78" s="45"/>
    </row>
    <row r="79" spans="1:8" x14ac:dyDescent="0.2">
      <c r="A79" s="28" t="s">
        <v>14</v>
      </c>
      <c r="B79" s="7"/>
      <c r="C79" s="7"/>
      <c r="D79" s="7"/>
      <c r="E79" s="8">
        <v>40000</v>
      </c>
      <c r="F79" s="45"/>
      <c r="H79" s="68">
        <v>2000</v>
      </c>
    </row>
    <row r="80" spans="1:8" x14ac:dyDescent="0.2">
      <c r="A80" s="28" t="s">
        <v>27</v>
      </c>
      <c r="B80" s="7"/>
      <c r="C80" s="7"/>
      <c r="D80" s="7"/>
      <c r="E80" s="8">
        <v>1500</v>
      </c>
      <c r="F80" s="45"/>
    </row>
    <row r="81" spans="1:8" x14ac:dyDescent="0.2">
      <c r="A81" s="28" t="s">
        <v>32</v>
      </c>
      <c r="B81" s="7"/>
      <c r="C81" s="7"/>
      <c r="D81" s="7"/>
      <c r="E81" s="8">
        <v>3000</v>
      </c>
      <c r="F81" s="45"/>
    </row>
    <row r="82" spans="1:8" x14ac:dyDescent="0.2">
      <c r="A82" s="6" t="s">
        <v>15</v>
      </c>
      <c r="B82" s="7"/>
      <c r="C82" s="7"/>
      <c r="D82" s="7"/>
      <c r="E82" s="8">
        <v>3500</v>
      </c>
      <c r="F82" s="45"/>
    </row>
    <row r="83" spans="1:8" x14ac:dyDescent="0.2">
      <c r="A83" s="9" t="s">
        <v>7</v>
      </c>
      <c r="B83" s="7"/>
      <c r="C83" s="7"/>
      <c r="D83" s="7"/>
      <c r="E83" s="11">
        <f>SUM(E75:E82)</f>
        <v>113000</v>
      </c>
      <c r="F83" s="1"/>
    </row>
    <row r="84" spans="1:8" ht="13.5" thickBot="1" x14ac:dyDescent="0.25">
      <c r="A84" s="16"/>
      <c r="F84" s="1"/>
    </row>
    <row r="85" spans="1:8" x14ac:dyDescent="0.2">
      <c r="A85" s="60" t="s">
        <v>16</v>
      </c>
      <c r="B85" s="61"/>
      <c r="C85" s="61"/>
      <c r="D85" s="61"/>
      <c r="E85" s="62"/>
      <c r="F85" s="1"/>
    </row>
    <row r="86" spans="1:8" x14ac:dyDescent="0.2">
      <c r="A86" s="6" t="s">
        <v>88</v>
      </c>
      <c r="B86" s="7">
        <v>1</v>
      </c>
      <c r="C86" s="14">
        <v>500</v>
      </c>
      <c r="D86" s="7">
        <v>3</v>
      </c>
      <c r="E86" s="8">
        <f>B86*C86*D86</f>
        <v>1500</v>
      </c>
      <c r="F86" s="1"/>
      <c r="G86" s="1">
        <v>1</v>
      </c>
      <c r="H86" s="68">
        <f>G86*C86</f>
        <v>500</v>
      </c>
    </row>
    <row r="87" spans="1:8" x14ac:dyDescent="0.2">
      <c r="A87" s="6" t="s">
        <v>77</v>
      </c>
      <c r="B87" s="7">
        <v>12</v>
      </c>
      <c r="C87" s="14">
        <v>400</v>
      </c>
      <c r="D87" s="7">
        <v>1.5</v>
      </c>
      <c r="E87" s="8">
        <f>B87*C87*D87</f>
        <v>7200</v>
      </c>
      <c r="F87" s="1"/>
      <c r="G87" s="1">
        <v>12</v>
      </c>
      <c r="H87" s="68">
        <f>G87*C87</f>
        <v>4800</v>
      </c>
    </row>
    <row r="88" spans="1:8" x14ac:dyDescent="0.2">
      <c r="A88" s="6" t="s">
        <v>76</v>
      </c>
      <c r="B88" s="7">
        <v>4</v>
      </c>
      <c r="C88" s="14">
        <v>100</v>
      </c>
      <c r="D88" s="7">
        <v>1.5</v>
      </c>
      <c r="E88" s="8">
        <f>B88*C88*D88</f>
        <v>600</v>
      </c>
      <c r="F88" s="1"/>
      <c r="G88" s="1">
        <v>4</v>
      </c>
      <c r="H88" s="68">
        <f>G88*C88</f>
        <v>400</v>
      </c>
    </row>
    <row r="89" spans="1:8" x14ac:dyDescent="0.2">
      <c r="A89" s="9" t="s">
        <v>7</v>
      </c>
      <c r="B89" s="7"/>
      <c r="C89" s="7"/>
      <c r="D89" s="7"/>
      <c r="E89" s="11">
        <f>SUM(E86:E87)</f>
        <v>8700</v>
      </c>
      <c r="F89" s="1"/>
    </row>
    <row r="90" spans="1:8" x14ac:dyDescent="0.2">
      <c r="A90" s="16"/>
      <c r="F90" s="1"/>
    </row>
    <row r="91" spans="1:8" x14ac:dyDescent="0.2">
      <c r="A91" s="63" t="s">
        <v>25</v>
      </c>
      <c r="B91" s="51"/>
      <c r="C91" s="51"/>
      <c r="D91" s="51"/>
      <c r="E91" s="52"/>
      <c r="F91" s="1"/>
    </row>
    <row r="92" spans="1:8" x14ac:dyDescent="0.2">
      <c r="A92" s="6" t="s">
        <v>26</v>
      </c>
      <c r="B92" s="7">
        <v>1</v>
      </c>
      <c r="C92" s="14">
        <v>100</v>
      </c>
      <c r="D92" s="7">
        <v>3</v>
      </c>
      <c r="E92" s="8">
        <f>B92*C92*D92</f>
        <v>300</v>
      </c>
      <c r="F92" s="45"/>
      <c r="G92" s="1">
        <v>1</v>
      </c>
      <c r="H92" s="68">
        <f>G92*C92</f>
        <v>100</v>
      </c>
    </row>
    <row r="93" spans="1:8" x14ac:dyDescent="0.2">
      <c r="A93" s="6" t="s">
        <v>44</v>
      </c>
      <c r="B93" s="7">
        <v>1</v>
      </c>
      <c r="C93" s="14">
        <v>300</v>
      </c>
      <c r="D93" s="7">
        <v>2</v>
      </c>
      <c r="E93" s="8">
        <f>B93*C93*D93</f>
        <v>600</v>
      </c>
      <c r="F93" s="45"/>
      <c r="G93" s="1">
        <v>1</v>
      </c>
      <c r="H93" s="68">
        <f>G93*C93</f>
        <v>300</v>
      </c>
    </row>
    <row r="94" spans="1:8" x14ac:dyDescent="0.2">
      <c r="A94" s="6" t="s">
        <v>31</v>
      </c>
      <c r="B94" s="7">
        <v>1</v>
      </c>
      <c r="C94" s="14">
        <v>300</v>
      </c>
      <c r="D94" s="7">
        <v>1</v>
      </c>
      <c r="E94" s="8">
        <f>B94*C94*D94</f>
        <v>300</v>
      </c>
      <c r="F94" s="45"/>
      <c r="G94" s="1">
        <v>1</v>
      </c>
      <c r="H94" s="68">
        <f>G94*C94</f>
        <v>300</v>
      </c>
    </row>
    <row r="95" spans="1:8" x14ac:dyDescent="0.2">
      <c r="A95" s="6" t="s">
        <v>28</v>
      </c>
      <c r="B95" s="7">
        <v>1</v>
      </c>
      <c r="C95" s="14">
        <v>200</v>
      </c>
      <c r="D95" s="7">
        <v>1</v>
      </c>
      <c r="E95" s="8">
        <f>B95*C95*D95</f>
        <v>200</v>
      </c>
      <c r="F95" s="45"/>
      <c r="G95" s="1">
        <v>1</v>
      </c>
      <c r="H95" s="68">
        <f>G95*C95</f>
        <v>200</v>
      </c>
    </row>
    <row r="96" spans="1:8" x14ac:dyDescent="0.2">
      <c r="A96" s="9" t="s">
        <v>7</v>
      </c>
      <c r="B96" s="7"/>
      <c r="C96" s="7"/>
      <c r="D96" s="7"/>
      <c r="E96" s="11">
        <f>SUM(E92:E95)</f>
        <v>1400</v>
      </c>
      <c r="F96" s="1"/>
    </row>
    <row r="97" spans="1:6" ht="13.5" thickBot="1" x14ac:dyDescent="0.25">
      <c r="A97" s="16"/>
      <c r="F97" s="1"/>
    </row>
    <row r="98" spans="1:6" x14ac:dyDescent="0.2">
      <c r="A98" s="60" t="s">
        <v>17</v>
      </c>
      <c r="B98" s="61"/>
      <c r="C98" s="61"/>
      <c r="D98" s="61"/>
      <c r="E98" s="62"/>
      <c r="F98" s="1"/>
    </row>
    <row r="99" spans="1:6" x14ac:dyDescent="0.2">
      <c r="A99" s="6" t="s">
        <v>46</v>
      </c>
      <c r="B99" s="7"/>
      <c r="C99" s="7"/>
      <c r="D99" s="7"/>
      <c r="E99" s="19">
        <v>2000</v>
      </c>
      <c r="F99" s="45"/>
    </row>
    <row r="100" spans="1:6" x14ac:dyDescent="0.2">
      <c r="A100" s="6" t="s">
        <v>18</v>
      </c>
      <c r="B100" s="7"/>
      <c r="C100" s="7"/>
      <c r="D100" s="7"/>
      <c r="E100" s="19">
        <v>5000</v>
      </c>
      <c r="F100" s="45"/>
    </row>
    <row r="101" spans="1:6" x14ac:dyDescent="0.2">
      <c r="A101" s="6" t="s">
        <v>19</v>
      </c>
      <c r="B101" s="7"/>
      <c r="C101" s="7"/>
      <c r="D101" s="7"/>
      <c r="E101" s="19">
        <v>750</v>
      </c>
      <c r="F101" s="45"/>
    </row>
    <row r="102" spans="1:6" x14ac:dyDescent="0.2">
      <c r="A102" s="6" t="s">
        <v>24</v>
      </c>
      <c r="B102" s="7"/>
      <c r="C102" s="7"/>
      <c r="D102" s="7"/>
      <c r="E102" s="19">
        <v>3500</v>
      </c>
      <c r="F102" s="45"/>
    </row>
    <row r="103" spans="1:6" x14ac:dyDescent="0.2">
      <c r="A103" s="9" t="s">
        <v>7</v>
      </c>
      <c r="B103" s="10"/>
      <c r="C103" s="10"/>
      <c r="D103" s="10"/>
      <c r="E103" s="11">
        <f>SUM(E99:E102)</f>
        <v>11250</v>
      </c>
      <c r="F103" s="1"/>
    </row>
    <row r="104" spans="1:6" x14ac:dyDescent="0.2">
      <c r="A104" s="16"/>
      <c r="F104" s="1"/>
    </row>
    <row r="105" spans="1:6" x14ac:dyDescent="0.2">
      <c r="A105" s="63" t="s">
        <v>20</v>
      </c>
      <c r="B105" s="51"/>
      <c r="C105" s="51"/>
      <c r="D105" s="51"/>
      <c r="E105" s="52"/>
      <c r="F105" s="1"/>
    </row>
    <row r="106" spans="1:6" x14ac:dyDescent="0.2">
      <c r="A106" s="6" t="s">
        <v>21</v>
      </c>
      <c r="B106" s="7">
        <v>2</v>
      </c>
      <c r="C106" s="7">
        <v>150</v>
      </c>
      <c r="D106" s="7">
        <v>2</v>
      </c>
      <c r="E106" s="8">
        <f>B106*C106*D106</f>
        <v>600</v>
      </c>
      <c r="F106" s="1"/>
    </row>
    <row r="107" spans="1:6" x14ac:dyDescent="0.2">
      <c r="A107" s="9" t="s">
        <v>7</v>
      </c>
      <c r="B107" s="10"/>
      <c r="C107" s="10"/>
      <c r="D107" s="10"/>
      <c r="E107" s="11">
        <f>SUM(E106)</f>
        <v>600</v>
      </c>
      <c r="F107" s="1"/>
    </row>
    <row r="108" spans="1:6" x14ac:dyDescent="0.2">
      <c r="A108" s="16"/>
      <c r="F108" s="1"/>
    </row>
    <row r="109" spans="1:6" x14ac:dyDescent="0.2">
      <c r="A109" s="63" t="s">
        <v>102</v>
      </c>
      <c r="B109" s="51"/>
      <c r="C109" s="51"/>
      <c r="D109" s="51"/>
      <c r="E109" s="52"/>
      <c r="F109" s="1"/>
    </row>
    <row r="110" spans="1:6" s="49" customFormat="1" x14ac:dyDescent="0.2">
      <c r="A110" s="6" t="s">
        <v>91</v>
      </c>
      <c r="B110" s="7"/>
      <c r="C110" s="14"/>
      <c r="D110" s="7"/>
      <c r="E110" s="8">
        <v>10000</v>
      </c>
    </row>
    <row r="111" spans="1:6" x14ac:dyDescent="0.2">
      <c r="A111" s="6" t="s">
        <v>42</v>
      </c>
      <c r="B111" s="7"/>
      <c r="C111" s="7"/>
      <c r="D111" s="7"/>
      <c r="E111" s="8">
        <v>2000</v>
      </c>
      <c r="F111" s="1"/>
    </row>
    <row r="112" spans="1:6" x14ac:dyDescent="0.2">
      <c r="A112" s="6" t="s">
        <v>22</v>
      </c>
      <c r="B112" s="7"/>
      <c r="C112" s="7"/>
      <c r="D112" s="7"/>
      <c r="E112" s="8">
        <v>0</v>
      </c>
      <c r="F112" s="1"/>
    </row>
    <row r="113" spans="1:8" x14ac:dyDescent="0.2">
      <c r="A113" s="6" t="s">
        <v>40</v>
      </c>
      <c r="B113" s="7"/>
      <c r="C113" s="7"/>
      <c r="D113" s="7"/>
      <c r="E113" s="8">
        <v>10000</v>
      </c>
      <c r="F113" s="1"/>
      <c r="H113" s="68">
        <v>500</v>
      </c>
    </row>
    <row r="114" spans="1:8" x14ac:dyDescent="0.2">
      <c r="A114" s="9" t="s">
        <v>7</v>
      </c>
      <c r="B114" s="7"/>
      <c r="C114" s="7"/>
      <c r="D114" s="7"/>
      <c r="E114" s="11">
        <f>SUM(E110:E113)</f>
        <v>22000</v>
      </c>
      <c r="F114" s="1"/>
    </row>
    <row r="115" spans="1:8" x14ac:dyDescent="0.2">
      <c r="A115" s="16"/>
    </row>
    <row r="116" spans="1:8" s="3" customFormat="1" x14ac:dyDescent="0.2">
      <c r="A116" s="64" t="s">
        <v>1</v>
      </c>
      <c r="B116" s="54"/>
      <c r="C116" s="54"/>
      <c r="D116" s="54"/>
      <c r="E116" s="55">
        <f>E114+E107+E103+E96+E89+E83+E51+E42+E72</f>
        <v>456475</v>
      </c>
      <c r="F116" s="38"/>
      <c r="H116" s="3">
        <f>SUM(H13:H115)</f>
        <v>39100</v>
      </c>
    </row>
    <row r="117" spans="1:8" s="20" customFormat="1" x14ac:dyDescent="0.2">
      <c r="A117" s="16"/>
      <c r="E117" s="21"/>
      <c r="F117" s="39"/>
    </row>
    <row r="118" spans="1:8" x14ac:dyDescent="0.2">
      <c r="A118" s="16"/>
      <c r="B118" s="22"/>
      <c r="C118" s="22"/>
      <c r="D118" s="22"/>
      <c r="E118" s="21"/>
    </row>
    <row r="120" spans="1:8" x14ac:dyDescent="0.2">
      <c r="A120" s="23" t="s">
        <v>23</v>
      </c>
      <c r="B120" s="24"/>
      <c r="C120" s="24"/>
      <c r="D120" s="24"/>
      <c r="E120" s="24"/>
      <c r="F120" s="40"/>
    </row>
    <row r="121" spans="1:8" x14ac:dyDescent="0.2">
      <c r="A121" s="23"/>
      <c r="B121" s="24"/>
      <c r="C121" s="24"/>
      <c r="D121" s="24"/>
      <c r="E121" s="24"/>
      <c r="F121" s="40"/>
    </row>
    <row r="122" spans="1:8" x14ac:dyDescent="0.2">
      <c r="A122" s="23" t="s">
        <v>49</v>
      </c>
      <c r="B122" s="24"/>
      <c r="C122" s="24"/>
      <c r="D122" s="24"/>
      <c r="E122" s="41">
        <v>480</v>
      </c>
      <c r="F122" s="1"/>
    </row>
    <row r="123" spans="1:8" x14ac:dyDescent="0.2">
      <c r="A123" s="23" t="s">
        <v>100</v>
      </c>
      <c r="B123" s="24"/>
      <c r="C123" s="24"/>
      <c r="D123" s="24"/>
      <c r="E123" s="42">
        <v>8</v>
      </c>
      <c r="F123" s="1"/>
    </row>
    <row r="124" spans="1:8" x14ac:dyDescent="0.2">
      <c r="A124" s="23" t="s">
        <v>95</v>
      </c>
      <c r="B124" s="24"/>
      <c r="C124" s="24"/>
      <c r="D124" s="24"/>
      <c r="E124" s="42">
        <f>+E122*E123</f>
        <v>3840</v>
      </c>
      <c r="F124" s="1"/>
    </row>
    <row r="125" spans="1:8" x14ac:dyDescent="0.2">
      <c r="A125" s="23"/>
      <c r="B125" s="24"/>
      <c r="C125" s="24"/>
      <c r="D125" s="24"/>
      <c r="E125" s="40"/>
      <c r="F125" s="1"/>
    </row>
    <row r="126" spans="1:8" ht="15.75" x14ac:dyDescent="0.25">
      <c r="A126" s="24"/>
      <c r="B126" s="25"/>
      <c r="C126"/>
      <c r="D126"/>
      <c r="E126" s="47"/>
      <c r="F126" s="1"/>
    </row>
    <row r="127" spans="1:8" ht="15.75" x14ac:dyDescent="0.25">
      <c r="A127" s="69" t="s">
        <v>47</v>
      </c>
      <c r="B127" s="70"/>
      <c r="C127" s="70"/>
      <c r="D127" s="70"/>
      <c r="E127" s="65">
        <f>(E42+E55+E57+E58+E60+E64+E68+E69+E71+E83+E110+E113)*80%*0.2</f>
        <v>62192</v>
      </c>
      <c r="F127" s="1"/>
    </row>
    <row r="128" spans="1:8" ht="14.1" customHeight="1" x14ac:dyDescent="0.25">
      <c r="A128" s="24"/>
      <c r="B128" s="25"/>
      <c r="C128"/>
      <c r="D128"/>
      <c r="E128" s="43"/>
      <c r="F128" s="1"/>
    </row>
    <row r="129" spans="1:11" ht="14.1" customHeight="1" x14ac:dyDescent="0.2">
      <c r="A129" s="23"/>
      <c r="B129" s="3"/>
      <c r="C129" s="24"/>
      <c r="D129" s="24"/>
      <c r="E129" s="24"/>
      <c r="F129" s="40"/>
      <c r="G129" s="3"/>
      <c r="H129" s="24"/>
      <c r="I129" s="24"/>
      <c r="J129" s="24"/>
      <c r="K129" s="40"/>
    </row>
    <row r="130" spans="1:11" ht="14.1" customHeight="1" x14ac:dyDescent="0.2">
      <c r="A130" s="23"/>
      <c r="B130" s="3"/>
      <c r="C130" s="24"/>
      <c r="D130" s="24"/>
      <c r="E130" s="24"/>
      <c r="F130" s="40"/>
      <c r="G130" s="3"/>
      <c r="H130" s="24"/>
      <c r="I130" s="24"/>
      <c r="J130" s="24"/>
      <c r="K130" s="40"/>
    </row>
    <row r="131" spans="1:11" x14ac:dyDescent="0.2">
      <c r="A131" s="24"/>
      <c r="B131" s="24"/>
      <c r="C131" s="24"/>
      <c r="D131" s="24"/>
      <c r="E131" s="24"/>
      <c r="F131" s="39"/>
      <c r="G131" s="24"/>
      <c r="H131" s="24"/>
      <c r="I131" s="24"/>
      <c r="J131" s="24"/>
      <c r="K131" s="39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3B18C8C-8A2F-40F3-9657-CA0F4B3128B4}"/>
</file>

<file path=customXml/itemProps2.xml><?xml version="1.0" encoding="utf-8"?>
<ds:datastoreItem xmlns:ds="http://schemas.openxmlformats.org/officeDocument/2006/customXml" ds:itemID="{E49E284D-8F15-40C6-9273-15E336AFCFC8}"/>
</file>

<file path=customXml/itemProps3.xml><?xml version="1.0" encoding="utf-8"?>
<ds:datastoreItem xmlns:ds="http://schemas.openxmlformats.org/officeDocument/2006/customXml" ds:itemID="{950390A4-E697-4E6D-9BC7-4ECBACE090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dreamthinkspeak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</cp:lastModifiedBy>
  <cp:lastPrinted>2014-08-11T18:32:49Z</cp:lastPrinted>
  <dcterms:created xsi:type="dcterms:W3CDTF">2013-04-21T01:21:14Z</dcterms:created>
  <dcterms:modified xsi:type="dcterms:W3CDTF">2015-12-18T15:41:52Z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