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F Notes\PROJECTS\Dealt With\Gratte Ciel\Budget\"/>
    </mc:Choice>
  </mc:AlternateContent>
  <bookViews>
    <workbookView xWindow="345" yWindow="-165" windowWidth="16470" windowHeight="7695" activeTab="1"/>
  </bookViews>
  <sheets>
    <sheet name="Sheet1" sheetId="1" r:id="rId1"/>
    <sheet name="Sheet2" sheetId="2" r:id="rId2"/>
    <sheet name="Sheet3" sheetId="3" r:id="rId3"/>
    <sheet name="23.05.16" sheetId="5" r:id="rId4"/>
    <sheet name="Sheet4" sheetId="4" r:id="rId5"/>
  </sheets>
  <calcPr calcId="171027"/>
</workbook>
</file>

<file path=xl/calcChain.xml><?xml version="1.0" encoding="utf-8"?>
<calcChain xmlns="http://schemas.openxmlformats.org/spreadsheetml/2006/main">
  <c r="C39" i="2" l="1"/>
  <c r="B50" i="5" l="1"/>
  <c r="D5" i="5" l="1"/>
  <c r="F5" i="5"/>
  <c r="C11" i="5"/>
  <c r="E11" i="5"/>
  <c r="F9" i="5" s="1"/>
  <c r="C12" i="5"/>
  <c r="C13" i="5"/>
  <c r="E13" i="5"/>
  <c r="D17" i="5"/>
  <c r="E26" i="5"/>
  <c r="F17" i="5" s="1"/>
  <c r="D28" i="5"/>
  <c r="F28" i="5"/>
  <c r="D9" i="5" l="1"/>
  <c r="D34" i="5" s="1"/>
  <c r="F34" i="5"/>
  <c r="C11" i="3"/>
  <c r="E26" i="3" l="1"/>
  <c r="F17" i="3" s="1"/>
  <c r="F5" i="3"/>
  <c r="F28" i="3"/>
  <c r="E13" i="3"/>
  <c r="E11" i="3"/>
  <c r="F9" i="3"/>
  <c r="D17" i="3"/>
  <c r="C12" i="3"/>
  <c r="D9" i="3" s="1"/>
  <c r="D34" i="3" s="1"/>
  <c r="C13" i="3"/>
  <c r="D28" i="3"/>
  <c r="D5" i="3"/>
  <c r="C15" i="2"/>
  <c r="D22" i="2" s="1"/>
  <c r="D11" i="1"/>
  <c r="C12" i="1"/>
  <c r="D12" i="1"/>
  <c r="E10" i="1" s="1"/>
  <c r="D7" i="1"/>
  <c r="C8" i="1"/>
  <c r="D8" i="1"/>
  <c r="E6" i="1" s="1"/>
  <c r="D27" i="2"/>
  <c r="C8" i="2"/>
  <c r="D12" i="2" l="1"/>
  <c r="E29" i="2" s="1"/>
  <c r="F11" i="2"/>
  <c r="F34" i="3"/>
</calcChain>
</file>

<file path=xl/sharedStrings.xml><?xml version="1.0" encoding="utf-8"?>
<sst xmlns="http://schemas.openxmlformats.org/spreadsheetml/2006/main" count="122" uniqueCount="77">
  <si>
    <t>Artist Fees</t>
  </si>
  <si>
    <t>Primary fee</t>
  </si>
  <si>
    <t>Taxes due - 0 acc. ET</t>
  </si>
  <si>
    <t xml:space="preserve">Rough Costings </t>
  </si>
  <si>
    <t>Artist fees incl royalties</t>
  </si>
  <si>
    <t>2 nght show</t>
  </si>
  <si>
    <t xml:space="preserve">Accommodation </t>
  </si>
  <si>
    <t>Travel</t>
  </si>
  <si>
    <t>Transport</t>
  </si>
  <si>
    <t>Marketing</t>
  </si>
  <si>
    <t>Fees for Production and Event management</t>
  </si>
  <si>
    <t>production budget</t>
  </si>
  <si>
    <t>Catering + additional refreshments</t>
  </si>
  <si>
    <t>Insurance?</t>
  </si>
  <si>
    <t>Tech visit expenses Fr invoice</t>
  </si>
  <si>
    <t>Tech site visit fees</t>
  </si>
  <si>
    <t>Tech visit hotel</t>
  </si>
  <si>
    <t>Tech visit flights</t>
  </si>
  <si>
    <t>Tech visit trains</t>
  </si>
  <si>
    <t>Tech visit additional catering</t>
  </si>
  <si>
    <t>Euros</t>
  </si>
  <si>
    <t xml:space="preserve"> @ .78</t>
  </si>
  <si>
    <t>1 night fees</t>
  </si>
  <si>
    <t>royalties</t>
  </si>
  <si>
    <t>2 nights fees</t>
  </si>
  <si>
    <t>original site visit costs - met by Y Fest</t>
  </si>
  <si>
    <t>60,000 euros at current exchange rate</t>
  </si>
  <si>
    <t>10.5% of above</t>
  </si>
  <si>
    <t>Royalties payable in France</t>
  </si>
  <si>
    <t>Accommodation</t>
  </si>
  <si>
    <t>Catering</t>
  </si>
  <si>
    <t>ARTIST COSTS</t>
  </si>
  <si>
    <t>PRODUCTION COSTS</t>
  </si>
  <si>
    <t xml:space="preserve">Production and Safety Management </t>
  </si>
  <si>
    <t xml:space="preserve">Fees and expenses </t>
  </si>
  <si>
    <t>RESEARCH AND DEVELOPMENT</t>
  </si>
  <si>
    <t>Expenses Feb 2016</t>
  </si>
  <si>
    <t>Fees to Gratte Ciel Feb 2016</t>
  </si>
  <si>
    <t>MARKETING</t>
  </si>
  <si>
    <t>Yorkshire Festival and Hull 2017</t>
  </si>
  <si>
    <t>HEADLINE  BUDGET MARCH 2016</t>
  </si>
  <si>
    <t>travel, accommodation,  per diems</t>
  </si>
  <si>
    <t>Social media Advertising</t>
  </si>
  <si>
    <t>Press Advertising</t>
  </si>
  <si>
    <t>Outdoor Advertising</t>
  </si>
  <si>
    <t>Experiential Advertising</t>
  </si>
  <si>
    <t>90 nights at average £50</t>
  </si>
  <si>
    <t>25 people at average £250</t>
  </si>
  <si>
    <t>TOTAL BUDGET</t>
  </si>
  <si>
    <t>GRATTE CIEL, PLACE DES ANGES</t>
  </si>
  <si>
    <t>Awaiting quote</t>
  </si>
  <si>
    <t>300 meals at average £15 + £1000 additional</t>
  </si>
  <si>
    <t>Event Infranstructure</t>
  </si>
  <si>
    <t>Plant</t>
  </si>
  <si>
    <t>Crew and specialist aadvice</t>
  </si>
  <si>
    <t>Lighting</t>
  </si>
  <si>
    <t>Sound</t>
  </si>
  <si>
    <t>Generators and Distro</t>
  </si>
  <si>
    <t>Stewarding and First Aid</t>
  </si>
  <si>
    <t>Production Supply overheads</t>
  </si>
  <si>
    <t>to be agreed</t>
  </si>
  <si>
    <t>TG Events initial £900 was to be paid for from a Chris Clay budget</t>
  </si>
  <si>
    <t>Notes</t>
  </si>
  <si>
    <t>TG fee</t>
  </si>
  <si>
    <t>SAVINGS</t>
  </si>
  <si>
    <t>TG Production Budget</t>
  </si>
  <si>
    <t>Royalties</t>
  </si>
  <si>
    <t>GC transport</t>
  </si>
  <si>
    <t xml:space="preserve">travel </t>
  </si>
  <si>
    <t xml:space="preserve">haven't yet accounted for French internal travel </t>
  </si>
  <si>
    <t>Good travel</t>
  </si>
  <si>
    <t>Good travel booking fee</t>
  </si>
  <si>
    <t>catering</t>
  </si>
  <si>
    <t>taxis</t>
  </si>
  <si>
    <t>acklams</t>
  </si>
  <si>
    <t xml:space="preserve"> </t>
  </si>
  <si>
    <t>CURRENT TRAVEL STUFF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</si>
</sst>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4" fontId="0" fillId="0" borderId="0" xfId="0" applyNumberFormat="1"/>
    <xf numFmtId="0" fontId="1" fillId="0" borderId="0" xfId="0" applyFont="1"/>
    <xf numFmtId="14" fontId="0" fillId="0" borderId="0" xfId="0" applyNumberFormat="1"/>
    <xf numFmtId="44" fontId="2" fillId="0" borderId="0" xfId="0" applyNumberFormat="1" applyFont="1"/>
    <xf numFmtId="44" fontId="1" fillId="0" borderId="0" xfId="0" applyNumberFormat="1" applyFont="1"/>
    <xf numFmtId="0" fontId="1" fillId="0" borderId="1" xfId="0" applyFont="1" applyBorder="1"/>
    <xf numFmtId="0" fontId="0" fillId="0" borderId="2" xfId="0" applyBorder="1"/>
    <xf numFmtId="44" fontId="0" fillId="0" borderId="2" xfId="0" applyNumberFormat="1" applyBorder="1"/>
    <xf numFmtId="44" fontId="1" fillId="0" borderId="3" xfId="0" applyNumberFormat="1" applyFont="1" applyBorder="1"/>
    <xf numFmtId="0" fontId="0" fillId="0" borderId="4" xfId="0" applyBorder="1"/>
    <xf numFmtId="0" fontId="0" fillId="0" borderId="0" xfId="0" applyBorder="1"/>
    <xf numFmtId="44" fontId="0" fillId="0" borderId="0" xfId="0" applyNumberFormat="1" applyBorder="1"/>
    <xf numFmtId="44" fontId="0" fillId="0" borderId="5" xfId="0" applyNumberFormat="1" applyBorder="1"/>
    <xf numFmtId="0" fontId="0" fillId="0" borderId="6" xfId="0" applyBorder="1"/>
    <xf numFmtId="0" fontId="0" fillId="0" borderId="7" xfId="0" applyBorder="1"/>
    <xf numFmtId="44" fontId="0" fillId="0" borderId="7" xfId="0" applyNumberFormat="1" applyBorder="1"/>
    <xf numFmtId="44" fontId="0" fillId="0" borderId="8" xfId="0" applyNumberFormat="1" applyBorder="1"/>
    <xf numFmtId="0" fontId="1" fillId="0" borderId="2" xfId="0" applyFont="1" applyBorder="1"/>
    <xf numFmtId="44" fontId="1" fillId="0" borderId="2" xfId="0" applyNumberFormat="1" applyFont="1" applyBorder="1"/>
    <xf numFmtId="0" fontId="0" fillId="0" borderId="4" xfId="0" applyFont="1" applyBorder="1"/>
    <xf numFmtId="0" fontId="1" fillId="0" borderId="9" xfId="0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0" fillId="0" borderId="0" xfId="0" applyFill="1" applyBorder="1"/>
    <xf numFmtId="44" fontId="2" fillId="0" borderId="0" xfId="0" applyNumberFormat="1" applyFont="1" applyBorder="1"/>
    <xf numFmtId="0" fontId="0" fillId="2" borderId="4" xfId="0" applyFill="1" applyBorder="1"/>
    <xf numFmtId="0" fontId="0" fillId="2" borderId="0" xfId="0" applyFill="1" applyBorder="1"/>
    <xf numFmtId="44" fontId="0" fillId="2" borderId="0" xfId="0" applyNumberFormat="1" applyFill="1" applyBorder="1"/>
    <xf numFmtId="44" fontId="0" fillId="2" borderId="5" xfId="0" applyNumberFormat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4"/>
  <sheetViews>
    <sheetView workbookViewId="0">
      <selection activeCell="E7" sqref="E7"/>
    </sheetView>
  </sheetViews>
  <sheetFormatPr defaultRowHeight="15" x14ac:dyDescent="0.25"/>
  <cols>
    <col min="1" max="1" width="17.7109375" customWidth="1"/>
    <col min="2" max="2" width="18.85546875" bestFit="1" customWidth="1"/>
    <col min="3" max="3" width="12.140625" customWidth="1"/>
    <col min="4" max="4" width="20.140625" customWidth="1"/>
    <col min="5" max="5" width="11.7109375" style="1" bestFit="1" customWidth="1"/>
    <col min="6" max="6" width="9.140625" style="1"/>
  </cols>
  <sheetData>
    <row r="6" spans="1:5" x14ac:dyDescent="0.25">
      <c r="A6" s="2" t="s">
        <v>0</v>
      </c>
      <c r="C6" t="s">
        <v>20</v>
      </c>
      <c r="D6" t="s">
        <v>21</v>
      </c>
      <c r="E6" s="1">
        <f>SUM(D7:D8)</f>
        <v>51714</v>
      </c>
    </row>
    <row r="7" spans="1:5" x14ac:dyDescent="0.25">
      <c r="A7" t="s">
        <v>1</v>
      </c>
      <c r="B7" t="s">
        <v>22</v>
      </c>
      <c r="C7">
        <v>60000</v>
      </c>
      <c r="D7">
        <f>C7*0.78</f>
        <v>46800</v>
      </c>
    </row>
    <row r="8" spans="1:5" x14ac:dyDescent="0.25">
      <c r="B8" t="s">
        <v>23</v>
      </c>
      <c r="C8">
        <f>C7*0.105</f>
        <v>6300</v>
      </c>
      <c r="D8">
        <f>C8*0.78</f>
        <v>4914</v>
      </c>
    </row>
    <row r="10" spans="1:5" x14ac:dyDescent="0.25">
      <c r="E10" s="1">
        <f>D11+D12</f>
        <v>71537.7</v>
      </c>
    </row>
    <row r="11" spans="1:5" x14ac:dyDescent="0.25">
      <c r="B11" t="s">
        <v>24</v>
      </c>
      <c r="C11">
        <v>83000</v>
      </c>
      <c r="D11">
        <f>C11*0.78</f>
        <v>64740</v>
      </c>
    </row>
    <row r="12" spans="1:5" x14ac:dyDescent="0.25">
      <c r="B12" t="s">
        <v>23</v>
      </c>
      <c r="C12">
        <f>C11*0.105</f>
        <v>8715</v>
      </c>
      <c r="D12">
        <f>C12*0.78</f>
        <v>6797.7</v>
      </c>
    </row>
    <row r="14" spans="1:5" x14ac:dyDescent="0.25">
      <c r="B14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abSelected="1" workbookViewId="0">
      <selection activeCell="C53" sqref="C53"/>
    </sheetView>
  </sheetViews>
  <sheetFormatPr defaultRowHeight="15" x14ac:dyDescent="0.25"/>
  <cols>
    <col min="1" max="1" width="40.5703125" bestFit="1" customWidth="1"/>
    <col min="3" max="3" width="18.140625" style="1" customWidth="1"/>
    <col min="4" max="4" width="14.140625" style="1" customWidth="1"/>
    <col min="5" max="5" width="18.140625" customWidth="1"/>
    <col min="6" max="6" width="10.5703125" bestFit="1" customWidth="1"/>
  </cols>
  <sheetData>
    <row r="2" spans="1:6" x14ac:dyDescent="0.25">
      <c r="A2" t="s">
        <v>3</v>
      </c>
      <c r="E2" t="s">
        <v>5</v>
      </c>
    </row>
    <row r="3" spans="1:6" x14ac:dyDescent="0.25">
      <c r="A3" s="3">
        <v>42046</v>
      </c>
    </row>
    <row r="4" spans="1:6" x14ac:dyDescent="0.25">
      <c r="A4" s="3"/>
    </row>
    <row r="5" spans="1:6" x14ac:dyDescent="0.25">
      <c r="A5" s="3" t="s">
        <v>25</v>
      </c>
    </row>
    <row r="6" spans="1:6" x14ac:dyDescent="0.25">
      <c r="A6" t="s">
        <v>15</v>
      </c>
      <c r="C6" s="4">
        <v>2810</v>
      </c>
    </row>
    <row r="7" spans="1:6" x14ac:dyDescent="0.25">
      <c r="A7" t="s">
        <v>14</v>
      </c>
      <c r="C7" s="4">
        <v>430</v>
      </c>
    </row>
    <row r="8" spans="1:6" x14ac:dyDescent="0.25">
      <c r="A8" t="s">
        <v>16</v>
      </c>
      <c r="C8" s="4">
        <f>10*45</f>
        <v>450</v>
      </c>
    </row>
    <row r="9" spans="1:6" x14ac:dyDescent="0.25">
      <c r="A9" t="s">
        <v>17</v>
      </c>
      <c r="C9" s="4">
        <v>515</v>
      </c>
    </row>
    <row r="10" spans="1:6" x14ac:dyDescent="0.25">
      <c r="A10" t="s">
        <v>18</v>
      </c>
      <c r="C10" s="4">
        <v>232</v>
      </c>
    </row>
    <row r="11" spans="1:6" x14ac:dyDescent="0.25">
      <c r="A11" t="s">
        <v>19</v>
      </c>
      <c r="C11" s="1">
        <v>163</v>
      </c>
      <c r="F11" s="1">
        <f>SUM(C7:C11)</f>
        <v>1790</v>
      </c>
    </row>
    <row r="12" spans="1:6" x14ac:dyDescent="0.25">
      <c r="D12" s="1">
        <f>SUM(C5:C11)</f>
        <v>4600</v>
      </c>
    </row>
    <row r="14" spans="1:6" x14ac:dyDescent="0.25">
      <c r="A14" t="s">
        <v>4</v>
      </c>
      <c r="C14" s="1">
        <v>70200</v>
      </c>
    </row>
    <row r="15" spans="1:6" x14ac:dyDescent="0.25">
      <c r="A15" t="s">
        <v>6</v>
      </c>
      <c r="C15" s="1">
        <f>9*18*40</f>
        <v>6480</v>
      </c>
    </row>
    <row r="16" spans="1:6" x14ac:dyDescent="0.25">
      <c r="A16" t="s">
        <v>7</v>
      </c>
      <c r="C16" s="1">
        <v>7500</v>
      </c>
    </row>
    <row r="17" spans="1:5" x14ac:dyDescent="0.25">
      <c r="A17" t="s">
        <v>12</v>
      </c>
      <c r="C17" s="1">
        <v>7000</v>
      </c>
    </row>
    <row r="18" spans="1:5" x14ac:dyDescent="0.25">
      <c r="A18" t="s">
        <v>8</v>
      </c>
      <c r="C18" s="1">
        <v>4000</v>
      </c>
    </row>
    <row r="19" spans="1:5" x14ac:dyDescent="0.25">
      <c r="A19" t="s">
        <v>9</v>
      </c>
      <c r="C19" s="1">
        <v>10000</v>
      </c>
    </row>
    <row r="22" spans="1:5" x14ac:dyDescent="0.25">
      <c r="D22" s="1">
        <f>SUM(C14:C21)</f>
        <v>105180</v>
      </c>
    </row>
    <row r="24" spans="1:5" x14ac:dyDescent="0.25">
      <c r="A24" t="s">
        <v>10</v>
      </c>
    </row>
    <row r="25" spans="1:5" x14ac:dyDescent="0.25">
      <c r="A25" t="s">
        <v>11</v>
      </c>
      <c r="C25" s="1">
        <v>70000</v>
      </c>
    </row>
    <row r="27" spans="1:5" x14ac:dyDescent="0.25">
      <c r="D27" s="1">
        <f>SUM(C24:C26)</f>
        <v>70000</v>
      </c>
    </row>
    <row r="29" spans="1:5" x14ac:dyDescent="0.25">
      <c r="A29" t="s">
        <v>13</v>
      </c>
      <c r="E29" s="1">
        <f>SUM(D2:D28)</f>
        <v>179780</v>
      </c>
    </row>
    <row r="32" spans="1:5" x14ac:dyDescent="0.25">
      <c r="A32" s="2" t="s">
        <v>76</v>
      </c>
    </row>
    <row r="34" spans="1:3" x14ac:dyDescent="0.25">
      <c r="A34" t="s">
        <v>70</v>
      </c>
      <c r="B34">
        <v>5115</v>
      </c>
    </row>
    <row r="35" spans="1:3" x14ac:dyDescent="0.25">
      <c r="A35" t="s">
        <v>70</v>
      </c>
      <c r="B35">
        <v>1605</v>
      </c>
    </row>
    <row r="36" spans="1:3" x14ac:dyDescent="0.25">
      <c r="A36" t="s">
        <v>71</v>
      </c>
      <c r="B36">
        <v>497</v>
      </c>
    </row>
    <row r="37" spans="1:3" x14ac:dyDescent="0.25">
      <c r="A37" t="s">
        <v>73</v>
      </c>
      <c r="B37">
        <v>204</v>
      </c>
    </row>
    <row r="38" spans="1:3" x14ac:dyDescent="0.25">
      <c r="A38" t="s">
        <v>74</v>
      </c>
      <c r="B38">
        <v>700</v>
      </c>
    </row>
    <row r="39" spans="1:3" x14ac:dyDescent="0.25">
      <c r="C39" s="1">
        <f>SUM(B34:B38)</f>
        <v>8121</v>
      </c>
    </row>
    <row r="40" spans="1:3" x14ac:dyDescent="0.25">
      <c r="C40" s="1" t="s">
        <v>75</v>
      </c>
    </row>
    <row r="42" spans="1:3" x14ac:dyDescent="0.25">
      <c r="A42" t="s">
        <v>72</v>
      </c>
      <c r="B42">
        <v>3332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E26" sqref="E26"/>
    </sheetView>
  </sheetViews>
  <sheetFormatPr defaultRowHeight="15" x14ac:dyDescent="0.25"/>
  <cols>
    <col min="1" max="1" width="33.85546875" bestFit="1" customWidth="1"/>
    <col min="2" max="2" width="40" bestFit="1" customWidth="1"/>
    <col min="3" max="3" width="17.140625" style="1" customWidth="1"/>
    <col min="4" max="4" width="23.42578125" style="1" customWidth="1"/>
    <col min="5" max="5" width="17.140625" style="1" customWidth="1"/>
    <col min="6" max="6" width="23.42578125" style="1" customWidth="1"/>
  </cols>
  <sheetData>
    <row r="1" spans="1:6" s="2" customFormat="1" x14ac:dyDescent="0.25">
      <c r="A1" s="2" t="s">
        <v>49</v>
      </c>
      <c r="B1" s="2" t="s">
        <v>39</v>
      </c>
      <c r="C1" s="5"/>
      <c r="D1" s="5"/>
      <c r="E1" s="5"/>
      <c r="F1" s="5"/>
    </row>
    <row r="2" spans="1:6" s="2" customFormat="1" x14ac:dyDescent="0.25">
      <c r="C2" s="5"/>
      <c r="D2" s="5"/>
      <c r="E2" s="5"/>
      <c r="F2" s="5"/>
    </row>
    <row r="3" spans="1:6" s="2" customFormat="1" x14ac:dyDescent="0.25">
      <c r="A3" s="2" t="s">
        <v>40</v>
      </c>
      <c r="C3" s="5"/>
      <c r="D3" s="5"/>
      <c r="E3" s="5"/>
      <c r="F3" s="5"/>
    </row>
    <row r="5" spans="1:6" s="2" customFormat="1" x14ac:dyDescent="0.25">
      <c r="A5" s="6" t="s">
        <v>35</v>
      </c>
      <c r="B5" s="18"/>
      <c r="C5" s="19"/>
      <c r="D5" s="9">
        <f>SUM(C6:C7)</f>
        <v>4600</v>
      </c>
      <c r="E5" s="19"/>
      <c r="F5" s="9">
        <f>SUM(E6:E7)</f>
        <v>4600</v>
      </c>
    </row>
    <row r="6" spans="1:6" x14ac:dyDescent="0.25">
      <c r="A6" s="20" t="s">
        <v>37</v>
      </c>
      <c r="B6" s="11"/>
      <c r="C6" s="12">
        <v>2800</v>
      </c>
      <c r="D6" s="13"/>
      <c r="E6" s="12">
        <v>2800</v>
      </c>
      <c r="F6" s="13"/>
    </row>
    <row r="7" spans="1:6" s="30" customFormat="1" x14ac:dyDescent="0.25">
      <c r="A7" s="26" t="s">
        <v>36</v>
      </c>
      <c r="B7" s="27" t="s">
        <v>41</v>
      </c>
      <c r="C7" s="28">
        <v>1800</v>
      </c>
      <c r="D7" s="29"/>
      <c r="E7" s="28">
        <v>1800</v>
      </c>
      <c r="F7" s="29"/>
    </row>
    <row r="8" spans="1:6" x14ac:dyDescent="0.25">
      <c r="A8" s="14"/>
      <c r="B8" s="15"/>
      <c r="C8" s="16"/>
      <c r="D8" s="17"/>
      <c r="E8" s="16"/>
      <c r="F8" s="17"/>
    </row>
    <row r="9" spans="1:6" x14ac:dyDescent="0.25">
      <c r="A9" s="6" t="s">
        <v>31</v>
      </c>
      <c r="B9" s="7"/>
      <c r="C9" s="8"/>
      <c r="D9" s="9">
        <f>SUM(C10:C15)</f>
        <v>71685</v>
      </c>
      <c r="E9" s="8"/>
      <c r="F9" s="9">
        <f>SUM(E10:E15)</f>
        <v>73685</v>
      </c>
    </row>
    <row r="10" spans="1:6" x14ac:dyDescent="0.25">
      <c r="A10" s="10" t="s">
        <v>0</v>
      </c>
      <c r="B10" s="11" t="s">
        <v>26</v>
      </c>
      <c r="C10" s="12">
        <v>47000</v>
      </c>
      <c r="D10" s="13"/>
      <c r="E10" s="12">
        <v>47000</v>
      </c>
      <c r="F10" s="13"/>
    </row>
    <row r="11" spans="1:6" x14ac:dyDescent="0.25">
      <c r="A11" s="10" t="s">
        <v>28</v>
      </c>
      <c r="B11" s="11" t="s">
        <v>27</v>
      </c>
      <c r="C11" s="12">
        <f>C10*0.105</f>
        <v>4935</v>
      </c>
      <c r="D11" s="13"/>
      <c r="E11" s="12">
        <f>E10*0.105</f>
        <v>4935</v>
      </c>
      <c r="F11" s="13"/>
    </row>
    <row r="12" spans="1:6" x14ac:dyDescent="0.25">
      <c r="A12" s="10" t="s">
        <v>29</v>
      </c>
      <c r="B12" s="11" t="s">
        <v>46</v>
      </c>
      <c r="C12" s="12">
        <f>90*50</f>
        <v>4500</v>
      </c>
      <c r="D12" s="13"/>
      <c r="E12" s="12">
        <v>6000</v>
      </c>
      <c r="F12" s="13"/>
    </row>
    <row r="13" spans="1:6" x14ac:dyDescent="0.25">
      <c r="A13" s="10" t="s">
        <v>7</v>
      </c>
      <c r="B13" s="11" t="s">
        <v>47</v>
      </c>
      <c r="C13" s="12">
        <f>250*25</f>
        <v>6250</v>
      </c>
      <c r="D13" s="13"/>
      <c r="E13" s="12">
        <f>250*25</f>
        <v>6250</v>
      </c>
      <c r="F13" s="13"/>
    </row>
    <row r="14" spans="1:6" x14ac:dyDescent="0.25">
      <c r="A14" s="10" t="s">
        <v>30</v>
      </c>
      <c r="B14" s="24" t="s">
        <v>51</v>
      </c>
      <c r="C14" s="12">
        <v>5500</v>
      </c>
      <c r="D14" s="13"/>
      <c r="E14" s="12">
        <v>5500</v>
      </c>
      <c r="F14" s="13"/>
    </row>
    <row r="15" spans="1:6" x14ac:dyDescent="0.25">
      <c r="A15" s="10" t="s">
        <v>8</v>
      </c>
      <c r="B15" s="24" t="s">
        <v>50</v>
      </c>
      <c r="C15" s="12">
        <v>3500</v>
      </c>
      <c r="D15" s="13"/>
      <c r="E15" s="12">
        <v>4000</v>
      </c>
      <c r="F15" s="13"/>
    </row>
    <row r="16" spans="1:6" x14ac:dyDescent="0.25">
      <c r="A16" s="14"/>
      <c r="B16" s="15"/>
      <c r="C16" s="16"/>
      <c r="D16" s="17"/>
      <c r="E16" s="16"/>
      <c r="F16" s="17"/>
    </row>
    <row r="17" spans="1:6" x14ac:dyDescent="0.25">
      <c r="A17" s="6" t="s">
        <v>32</v>
      </c>
      <c r="B17" s="7"/>
      <c r="C17" s="8"/>
      <c r="D17" s="9">
        <f>SUM(C18:C26)</f>
        <v>63715</v>
      </c>
      <c r="E17" s="8"/>
      <c r="F17" s="9">
        <f>SUM(E18:E26)</f>
        <v>71771</v>
      </c>
    </row>
    <row r="18" spans="1:6" x14ac:dyDescent="0.25">
      <c r="A18" s="10" t="s">
        <v>33</v>
      </c>
      <c r="B18" s="11" t="s">
        <v>34</v>
      </c>
      <c r="C18" s="12">
        <v>7045</v>
      </c>
      <c r="D18" s="13"/>
      <c r="E18" s="25">
        <v>7045</v>
      </c>
      <c r="F18" s="13"/>
    </row>
    <row r="19" spans="1:6" x14ac:dyDescent="0.25">
      <c r="A19" s="10" t="s">
        <v>59</v>
      </c>
      <c r="B19" s="24" t="s">
        <v>60</v>
      </c>
      <c r="C19" s="12"/>
      <c r="D19" s="13"/>
      <c r="E19" s="25">
        <v>1500</v>
      </c>
      <c r="F19" s="13"/>
    </row>
    <row r="20" spans="1:6" x14ac:dyDescent="0.25">
      <c r="A20" s="10" t="s">
        <v>52</v>
      </c>
      <c r="B20" s="11"/>
      <c r="C20" s="12">
        <v>9670</v>
      </c>
      <c r="D20" s="13"/>
      <c r="E20" s="25">
        <v>17737</v>
      </c>
      <c r="F20" s="13"/>
    </row>
    <row r="21" spans="1:6" x14ac:dyDescent="0.25">
      <c r="A21" s="10" t="s">
        <v>57</v>
      </c>
      <c r="B21" s="11"/>
      <c r="C21" s="12">
        <v>4500</v>
      </c>
      <c r="D21" s="13"/>
      <c r="E21" s="25">
        <v>4938</v>
      </c>
      <c r="F21" s="13"/>
    </row>
    <row r="22" spans="1:6" x14ac:dyDescent="0.25">
      <c r="A22" s="10" t="s">
        <v>53</v>
      </c>
      <c r="B22" s="11"/>
      <c r="C22" s="12">
        <v>2000</v>
      </c>
      <c r="D22" s="13"/>
      <c r="E22" s="25">
        <v>1565</v>
      </c>
      <c r="F22" s="13"/>
    </row>
    <row r="23" spans="1:6" x14ac:dyDescent="0.25">
      <c r="A23" s="10" t="s">
        <v>54</v>
      </c>
      <c r="B23" s="11"/>
      <c r="C23" s="12">
        <v>8000</v>
      </c>
      <c r="D23" s="13"/>
      <c r="E23" s="25">
        <v>9285</v>
      </c>
      <c r="F23" s="13"/>
    </row>
    <row r="24" spans="1:6" x14ac:dyDescent="0.25">
      <c r="A24" s="10" t="s">
        <v>55</v>
      </c>
      <c r="B24" s="11"/>
      <c r="C24" s="12">
        <v>14000</v>
      </c>
      <c r="D24" s="13"/>
      <c r="E24" s="25">
        <v>8955</v>
      </c>
      <c r="F24" s="13"/>
    </row>
    <row r="25" spans="1:6" x14ac:dyDescent="0.25">
      <c r="A25" s="10" t="s">
        <v>56</v>
      </c>
      <c r="B25" s="11"/>
      <c r="C25" s="12">
        <v>10000</v>
      </c>
      <c r="D25" s="13"/>
      <c r="E25" s="25">
        <v>10559</v>
      </c>
      <c r="F25" s="13"/>
    </row>
    <row r="26" spans="1:6" x14ac:dyDescent="0.25">
      <c r="A26" s="10" t="s">
        <v>58</v>
      </c>
      <c r="B26" s="11"/>
      <c r="C26" s="12">
        <v>8500</v>
      </c>
      <c r="D26" s="13"/>
      <c r="E26" s="25">
        <f>6487+3700</f>
        <v>10187</v>
      </c>
      <c r="F26" s="13"/>
    </row>
    <row r="27" spans="1:6" x14ac:dyDescent="0.25">
      <c r="A27" s="14"/>
      <c r="B27" s="15"/>
      <c r="C27" s="16"/>
      <c r="D27" s="17"/>
      <c r="E27" s="16"/>
      <c r="F27" s="17"/>
    </row>
    <row r="28" spans="1:6" x14ac:dyDescent="0.25">
      <c r="A28" s="6" t="s">
        <v>38</v>
      </c>
      <c r="B28" s="7"/>
      <c r="C28" s="8"/>
      <c r="D28" s="9">
        <f>SUM(C29:C32)</f>
        <v>10000</v>
      </c>
      <c r="E28" s="8"/>
      <c r="F28" s="9">
        <f>SUM(E29:E32)</f>
        <v>10000</v>
      </c>
    </row>
    <row r="29" spans="1:6" x14ac:dyDescent="0.25">
      <c r="A29" s="10" t="s">
        <v>42</v>
      </c>
      <c r="B29" s="11"/>
      <c r="C29" s="12">
        <v>900</v>
      </c>
      <c r="D29" s="13"/>
      <c r="E29" s="12">
        <v>900</v>
      </c>
      <c r="F29" s="13"/>
    </row>
    <row r="30" spans="1:6" x14ac:dyDescent="0.25">
      <c r="A30" s="10" t="s">
        <v>43</v>
      </c>
      <c r="B30" s="11"/>
      <c r="C30" s="12">
        <v>4000</v>
      </c>
      <c r="D30" s="13"/>
      <c r="E30" s="12">
        <v>4000</v>
      </c>
      <c r="F30" s="13"/>
    </row>
    <row r="31" spans="1:6" x14ac:dyDescent="0.25">
      <c r="A31" s="10" t="s">
        <v>44</v>
      </c>
      <c r="B31" s="11"/>
      <c r="C31" s="12">
        <v>3300</v>
      </c>
      <c r="D31" s="13"/>
      <c r="E31" s="12">
        <v>3300</v>
      </c>
      <c r="F31" s="13"/>
    </row>
    <row r="32" spans="1:6" x14ac:dyDescent="0.25">
      <c r="A32" s="14" t="s">
        <v>45</v>
      </c>
      <c r="B32" s="15"/>
      <c r="C32" s="16">
        <v>1800</v>
      </c>
      <c r="D32" s="17"/>
      <c r="E32" s="16">
        <v>1800</v>
      </c>
      <c r="F32" s="17"/>
    </row>
    <row r="33" spans="2:6" ht="15.75" thickBot="1" x14ac:dyDescent="0.3"/>
    <row r="34" spans="2:6" s="2" customFormat="1" ht="15.75" thickBot="1" x14ac:dyDescent="0.3">
      <c r="B34" s="21" t="s">
        <v>48</v>
      </c>
      <c r="C34" s="22"/>
      <c r="D34" s="23">
        <f>SUM(D4:D32)</f>
        <v>150000</v>
      </c>
      <c r="E34" s="22"/>
      <c r="F34" s="23">
        <f>SUM(F4:F32)</f>
        <v>160056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B15" sqref="B15"/>
    </sheetView>
  </sheetViews>
  <sheetFormatPr defaultRowHeight="15" x14ac:dyDescent="0.25"/>
  <cols>
    <col min="1" max="1" width="33.85546875" bestFit="1" customWidth="1"/>
    <col min="2" max="2" width="40" bestFit="1" customWidth="1"/>
    <col min="3" max="3" width="17.140625" style="1" customWidth="1"/>
    <col min="4" max="4" width="23.42578125" style="1" customWidth="1"/>
    <col min="5" max="5" width="17.140625" style="1" customWidth="1"/>
    <col min="6" max="6" width="23.42578125" style="1" customWidth="1"/>
  </cols>
  <sheetData>
    <row r="1" spans="1:6" s="2" customFormat="1" x14ac:dyDescent="0.25">
      <c r="A1" s="2" t="s">
        <v>49</v>
      </c>
      <c r="B1" s="2" t="s">
        <v>39</v>
      </c>
      <c r="C1" s="5"/>
      <c r="D1" s="5"/>
      <c r="E1" s="5"/>
      <c r="F1" s="5"/>
    </row>
    <row r="2" spans="1:6" s="2" customFormat="1" x14ac:dyDescent="0.25">
      <c r="C2" s="5"/>
      <c r="D2" s="5"/>
      <c r="E2" s="5"/>
      <c r="F2" s="5"/>
    </row>
    <row r="3" spans="1:6" s="2" customFormat="1" x14ac:dyDescent="0.25">
      <c r="A3" s="2" t="s">
        <v>40</v>
      </c>
      <c r="C3" s="5"/>
      <c r="D3" s="5"/>
      <c r="E3" s="5"/>
      <c r="F3" s="5"/>
    </row>
    <row r="5" spans="1:6" s="2" customFormat="1" x14ac:dyDescent="0.25">
      <c r="A5" s="6" t="s">
        <v>35</v>
      </c>
      <c r="B5" s="18"/>
      <c r="C5" s="19"/>
      <c r="D5" s="9">
        <f>SUM(C6:C7)</f>
        <v>4600</v>
      </c>
      <c r="E5" s="19"/>
      <c r="F5" s="9">
        <f>SUM(E6:E7)</f>
        <v>4660</v>
      </c>
    </row>
    <row r="6" spans="1:6" x14ac:dyDescent="0.25">
      <c r="A6" s="20" t="s">
        <v>37</v>
      </c>
      <c r="B6" s="11"/>
      <c r="C6" s="12">
        <v>2800</v>
      </c>
      <c r="D6" s="13"/>
      <c r="E6" s="12">
        <v>2810</v>
      </c>
      <c r="F6" s="13"/>
    </row>
    <row r="7" spans="1:6" s="30" customFormat="1" x14ac:dyDescent="0.25">
      <c r="A7" s="26" t="s">
        <v>36</v>
      </c>
      <c r="B7" s="27" t="s">
        <v>41</v>
      </c>
      <c r="C7" s="28">
        <v>1800</v>
      </c>
      <c r="D7" s="29"/>
      <c r="E7" s="28">
        <v>1850</v>
      </c>
      <c r="F7" s="29"/>
    </row>
    <row r="8" spans="1:6" x14ac:dyDescent="0.25">
      <c r="A8" s="14"/>
      <c r="B8" s="15"/>
      <c r="C8" s="16"/>
      <c r="D8" s="17"/>
      <c r="E8" s="16"/>
      <c r="F8" s="17"/>
    </row>
    <row r="9" spans="1:6" x14ac:dyDescent="0.25">
      <c r="A9" s="6" t="s">
        <v>31</v>
      </c>
      <c r="B9" s="7"/>
      <c r="C9" s="8"/>
      <c r="D9" s="9">
        <f>SUM(C10:C15)</f>
        <v>71685</v>
      </c>
      <c r="E9" s="8"/>
      <c r="F9" s="9">
        <f>SUM(E10:E15)</f>
        <v>73685</v>
      </c>
    </row>
    <row r="10" spans="1:6" x14ac:dyDescent="0.25">
      <c r="A10" s="10" t="s">
        <v>0</v>
      </c>
      <c r="B10" s="11" t="s">
        <v>26</v>
      </c>
      <c r="C10" s="12">
        <v>47000</v>
      </c>
      <c r="D10" s="13"/>
      <c r="E10" s="12">
        <v>47000</v>
      </c>
      <c r="F10" s="13"/>
    </row>
    <row r="11" spans="1:6" x14ac:dyDescent="0.25">
      <c r="A11" s="10" t="s">
        <v>28</v>
      </c>
      <c r="B11" s="11" t="s">
        <v>27</v>
      </c>
      <c r="C11" s="12">
        <f>C10*0.105</f>
        <v>4935</v>
      </c>
      <c r="D11" s="13"/>
      <c r="E11" s="12">
        <f>E10*0.105</f>
        <v>4935</v>
      </c>
      <c r="F11" s="13"/>
    </row>
    <row r="12" spans="1:6" x14ac:dyDescent="0.25">
      <c r="A12" s="10" t="s">
        <v>29</v>
      </c>
      <c r="B12" s="11" t="s">
        <v>46</v>
      </c>
      <c r="C12" s="12">
        <f>90*50</f>
        <v>4500</v>
      </c>
      <c r="D12" s="13"/>
      <c r="E12" s="12">
        <v>6000</v>
      </c>
      <c r="F12" s="13"/>
    </row>
    <row r="13" spans="1:6" x14ac:dyDescent="0.25">
      <c r="A13" s="10" t="s">
        <v>7</v>
      </c>
      <c r="B13" s="11" t="s">
        <v>47</v>
      </c>
      <c r="C13" s="12">
        <f>250*25</f>
        <v>6250</v>
      </c>
      <c r="D13" s="13"/>
      <c r="E13" s="12">
        <f>250*25</f>
        <v>6250</v>
      </c>
      <c r="F13" s="13"/>
    </row>
    <row r="14" spans="1:6" x14ac:dyDescent="0.25">
      <c r="A14" s="10" t="s">
        <v>30</v>
      </c>
      <c r="B14" s="24" t="s">
        <v>51</v>
      </c>
      <c r="C14" s="12">
        <v>5500</v>
      </c>
      <c r="D14" s="13"/>
      <c r="E14" s="12">
        <v>5500</v>
      </c>
      <c r="F14" s="13"/>
    </row>
    <row r="15" spans="1:6" x14ac:dyDescent="0.25">
      <c r="A15" s="10" t="s">
        <v>8</v>
      </c>
      <c r="B15" s="24" t="s">
        <v>50</v>
      </c>
      <c r="C15" s="12">
        <v>3500</v>
      </c>
      <c r="D15" s="13"/>
      <c r="E15" s="12">
        <v>4000</v>
      </c>
      <c r="F15" s="13"/>
    </row>
    <row r="16" spans="1:6" x14ac:dyDescent="0.25">
      <c r="A16" s="14"/>
      <c r="B16" s="15"/>
      <c r="C16" s="16"/>
      <c r="D16" s="17"/>
      <c r="E16" s="16"/>
      <c r="F16" s="17"/>
    </row>
    <row r="17" spans="1:6" x14ac:dyDescent="0.25">
      <c r="A17" s="6" t="s">
        <v>32</v>
      </c>
      <c r="B17" s="7"/>
      <c r="C17" s="8"/>
      <c r="D17" s="9">
        <f>SUM(C18:C26)</f>
        <v>63715</v>
      </c>
      <c r="E17" s="8"/>
      <c r="F17" s="9">
        <f>SUM(E18:E26)</f>
        <v>71771</v>
      </c>
    </row>
    <row r="18" spans="1:6" x14ac:dyDescent="0.25">
      <c r="A18" s="10" t="s">
        <v>33</v>
      </c>
      <c r="B18" s="11" t="s">
        <v>34</v>
      </c>
      <c r="C18" s="12">
        <v>7045</v>
      </c>
      <c r="D18" s="13"/>
      <c r="E18" s="25">
        <v>7045</v>
      </c>
      <c r="F18" s="13"/>
    </row>
    <row r="19" spans="1:6" x14ac:dyDescent="0.25">
      <c r="A19" s="10" t="s">
        <v>59</v>
      </c>
      <c r="B19" s="24" t="s">
        <v>60</v>
      </c>
      <c r="C19" s="12"/>
      <c r="D19" s="13"/>
      <c r="E19" s="25">
        <v>1500</v>
      </c>
      <c r="F19" s="13"/>
    </row>
    <row r="20" spans="1:6" x14ac:dyDescent="0.25">
      <c r="A20" s="10" t="s">
        <v>52</v>
      </c>
      <c r="B20" s="11"/>
      <c r="C20" s="12">
        <v>9670</v>
      </c>
      <c r="D20" s="13"/>
      <c r="E20" s="25">
        <v>17737</v>
      </c>
      <c r="F20" s="13"/>
    </row>
    <row r="21" spans="1:6" x14ac:dyDescent="0.25">
      <c r="A21" s="10" t="s">
        <v>57</v>
      </c>
      <c r="B21" s="11"/>
      <c r="C21" s="12">
        <v>4500</v>
      </c>
      <c r="D21" s="13"/>
      <c r="E21" s="25">
        <v>4938</v>
      </c>
      <c r="F21" s="13"/>
    </row>
    <row r="22" spans="1:6" x14ac:dyDescent="0.25">
      <c r="A22" s="10" t="s">
        <v>53</v>
      </c>
      <c r="B22" s="11"/>
      <c r="C22" s="12">
        <v>2000</v>
      </c>
      <c r="D22" s="13"/>
      <c r="E22" s="25">
        <v>1565</v>
      </c>
      <c r="F22" s="13"/>
    </row>
    <row r="23" spans="1:6" x14ac:dyDescent="0.25">
      <c r="A23" s="10" t="s">
        <v>54</v>
      </c>
      <c r="B23" s="11"/>
      <c r="C23" s="12">
        <v>8000</v>
      </c>
      <c r="D23" s="13"/>
      <c r="E23" s="25">
        <v>9285</v>
      </c>
      <c r="F23" s="13"/>
    </row>
    <row r="24" spans="1:6" x14ac:dyDescent="0.25">
      <c r="A24" s="10" t="s">
        <v>55</v>
      </c>
      <c r="B24" s="11"/>
      <c r="C24" s="12">
        <v>14000</v>
      </c>
      <c r="D24" s="13"/>
      <c r="E24" s="25">
        <v>8955</v>
      </c>
      <c r="F24" s="13"/>
    </row>
    <row r="25" spans="1:6" x14ac:dyDescent="0.25">
      <c r="A25" s="10" t="s">
        <v>56</v>
      </c>
      <c r="B25" s="11"/>
      <c r="C25" s="12">
        <v>10000</v>
      </c>
      <c r="D25" s="13"/>
      <c r="E25" s="25">
        <v>10559</v>
      </c>
      <c r="F25" s="13"/>
    </row>
    <row r="26" spans="1:6" x14ac:dyDescent="0.25">
      <c r="A26" s="10" t="s">
        <v>58</v>
      </c>
      <c r="B26" s="11"/>
      <c r="C26" s="12">
        <v>8500</v>
      </c>
      <c r="D26" s="13"/>
      <c r="E26" s="25">
        <f>6487+3700</f>
        <v>10187</v>
      </c>
      <c r="F26" s="13"/>
    </row>
    <row r="27" spans="1:6" x14ac:dyDescent="0.25">
      <c r="A27" s="14"/>
      <c r="B27" s="15"/>
      <c r="C27" s="16"/>
      <c r="D27" s="17"/>
      <c r="E27" s="16"/>
      <c r="F27" s="17"/>
    </row>
    <row r="28" spans="1:6" x14ac:dyDescent="0.25">
      <c r="A28" s="6" t="s">
        <v>38</v>
      </c>
      <c r="B28" s="7"/>
      <c r="C28" s="8"/>
      <c r="D28" s="9">
        <f>SUM(C29:C32)</f>
        <v>10000</v>
      </c>
      <c r="E28" s="8"/>
      <c r="F28" s="9">
        <f>SUM(E29:E32)</f>
        <v>10000</v>
      </c>
    </row>
    <row r="29" spans="1:6" x14ac:dyDescent="0.25">
      <c r="A29" s="10" t="s">
        <v>42</v>
      </c>
      <c r="B29" s="11"/>
      <c r="C29" s="12">
        <v>900</v>
      </c>
      <c r="D29" s="13"/>
      <c r="E29" s="12">
        <v>900</v>
      </c>
      <c r="F29" s="13"/>
    </row>
    <row r="30" spans="1:6" x14ac:dyDescent="0.25">
      <c r="A30" s="10" t="s">
        <v>43</v>
      </c>
      <c r="B30" s="11"/>
      <c r="C30" s="12">
        <v>4000</v>
      </c>
      <c r="D30" s="13"/>
      <c r="E30" s="12">
        <v>4000</v>
      </c>
      <c r="F30" s="13"/>
    </row>
    <row r="31" spans="1:6" x14ac:dyDescent="0.25">
      <c r="A31" s="10" t="s">
        <v>44</v>
      </c>
      <c r="B31" s="11"/>
      <c r="C31" s="12">
        <v>3300</v>
      </c>
      <c r="D31" s="13"/>
      <c r="E31" s="12">
        <v>3300</v>
      </c>
      <c r="F31" s="13"/>
    </row>
    <row r="32" spans="1:6" x14ac:dyDescent="0.25">
      <c r="A32" s="14" t="s">
        <v>45</v>
      </c>
      <c r="B32" s="15"/>
      <c r="C32" s="16">
        <v>1800</v>
      </c>
      <c r="D32" s="17"/>
      <c r="E32" s="16">
        <v>1800</v>
      </c>
      <c r="F32" s="17"/>
    </row>
    <row r="33" spans="1:6" ht="15.75" thickBot="1" x14ac:dyDescent="0.3"/>
    <row r="34" spans="1:6" s="2" customFormat="1" ht="15.75" thickBot="1" x14ac:dyDescent="0.3">
      <c r="B34" s="21" t="s">
        <v>48</v>
      </c>
      <c r="C34" s="22"/>
      <c r="D34" s="23">
        <f>SUM(D4:D32)</f>
        <v>150000</v>
      </c>
      <c r="E34" s="22"/>
      <c r="F34" s="23">
        <f>SUM(F4:F32)</f>
        <v>160116</v>
      </c>
    </row>
    <row r="37" spans="1:6" x14ac:dyDescent="0.25">
      <c r="A37" s="2" t="s">
        <v>62</v>
      </c>
    </row>
    <row r="38" spans="1:6" x14ac:dyDescent="0.25">
      <c r="B38" t="s">
        <v>61</v>
      </c>
    </row>
    <row r="41" spans="1:6" x14ac:dyDescent="0.25">
      <c r="A41" t="s">
        <v>64</v>
      </c>
    </row>
    <row r="42" spans="1:6" x14ac:dyDescent="0.25">
      <c r="A42" t="s">
        <v>63</v>
      </c>
      <c r="B42">
        <v>1380</v>
      </c>
    </row>
    <row r="43" spans="1:6" x14ac:dyDescent="0.25">
      <c r="A43" t="s">
        <v>65</v>
      </c>
      <c r="B43">
        <v>-3300</v>
      </c>
    </row>
    <row r="44" spans="1:6" x14ac:dyDescent="0.25">
      <c r="A44" t="s">
        <v>66</v>
      </c>
      <c r="B44">
        <v>-1322</v>
      </c>
    </row>
    <row r="45" spans="1:6" x14ac:dyDescent="0.25">
      <c r="A45" t="s">
        <v>9</v>
      </c>
      <c r="B45">
        <v>-498</v>
      </c>
    </row>
    <row r="46" spans="1:6" x14ac:dyDescent="0.25">
      <c r="A46" t="s">
        <v>67</v>
      </c>
      <c r="B46">
        <v>-400</v>
      </c>
    </row>
    <row r="47" spans="1:6" x14ac:dyDescent="0.25">
      <c r="A47" t="s">
        <v>29</v>
      </c>
      <c r="B47">
        <v>-500</v>
      </c>
    </row>
    <row r="48" spans="1:6" x14ac:dyDescent="0.25">
      <c r="A48" t="s">
        <v>68</v>
      </c>
      <c r="B48">
        <v>1500</v>
      </c>
      <c r="C48" s="1" t="s">
        <v>69</v>
      </c>
    </row>
    <row r="50" spans="2:2" x14ac:dyDescent="0.25">
      <c r="B50">
        <f>SUM(B42:B48)</f>
        <v>-3140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D703509-160F-4704-9D79-F1A9E4453FD2}"/>
</file>

<file path=customXml/itemProps2.xml><?xml version="1.0" encoding="utf-8"?>
<ds:datastoreItem xmlns:ds="http://schemas.openxmlformats.org/officeDocument/2006/customXml" ds:itemID="{751F569E-3CEB-43B0-A79C-D6EA0367F8ED}"/>
</file>

<file path=customXml/itemProps3.xml><?xml version="1.0" encoding="utf-8"?>
<ds:datastoreItem xmlns:ds="http://schemas.openxmlformats.org/officeDocument/2006/customXml" ds:itemID="{F953F304-0F33-48DE-A49A-7F6A8B75C7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23.05.16</vt:lpstr>
      <vt:lpstr>Sheet4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Fuller Katy</dc:creator>
  <cp:lastModifiedBy>Fuller Katy (2017)</cp:lastModifiedBy>
  <dcterms:created xsi:type="dcterms:W3CDTF">2016-01-28T16:00:01Z</dcterms:created>
  <dcterms:modified xsi:type="dcterms:W3CDTF">2016-08-04T11:38:48Z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