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360" yWindow="60" windowWidth="13980" windowHeight="12210" tabRatio="792"/>
  </bookViews>
  <sheets>
    <sheet name="Budget (R&amp;D &amp; UK tour)" sheetId="8" r:id="rId1"/>
  </sheets>
  <definedNames>
    <definedName name="_xlnm.Print_Area" localSheetId="0">'Budget (R&amp;D &amp; UK tour)'!$A$1:$D$103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17" i="8" l="1"/>
  <c r="C31" i="8"/>
  <c r="C45" i="8"/>
  <c r="C60" i="8"/>
  <c r="C70" i="8"/>
  <c r="C72" i="8"/>
  <c r="C79" i="8"/>
  <c r="C77" i="8"/>
  <c r="C102" i="8"/>
  <c r="C80" i="8"/>
  <c r="C78" i="8"/>
  <c r="C81" i="8"/>
  <c r="C73" i="8"/>
  <c r="C74" i="8"/>
  <c r="C104" i="8"/>
</calcChain>
</file>

<file path=xl/sharedStrings.xml><?xml version="1.0" encoding="utf-8"?>
<sst xmlns="http://schemas.openxmlformats.org/spreadsheetml/2006/main" count="283" uniqueCount="249">
  <si>
    <t>Fees</t>
  </si>
  <si>
    <t>Artistic Spending</t>
  </si>
  <si>
    <t>Subtotal</t>
  </si>
  <si>
    <t>Physical Production</t>
  </si>
  <si>
    <t>Press and Marketing</t>
  </si>
  <si>
    <t>Travel and Subsistence</t>
  </si>
  <si>
    <t>Sundries</t>
  </si>
  <si>
    <t>Overheads</t>
  </si>
  <si>
    <t>Micro-website work</t>
  </si>
  <si>
    <t>Phone &amp; Internet</t>
  </si>
  <si>
    <t>Stationery</t>
  </si>
  <si>
    <t>Insurance</t>
  </si>
  <si>
    <t>Banking</t>
  </si>
  <si>
    <t>Accounting</t>
  </si>
  <si>
    <t>SUBTOTAL:</t>
  </si>
  <si>
    <t>Costumes</t>
  </si>
  <si>
    <t>Video Equipment</t>
  </si>
  <si>
    <t>National Press Campaign</t>
  </si>
  <si>
    <t>Marketing designer</t>
  </si>
  <si>
    <t>Travel on tour</t>
  </si>
  <si>
    <t>Accommodation on tour</t>
  </si>
  <si>
    <t>PDs on tour</t>
  </si>
  <si>
    <t>Expenditure TOTAL:</t>
  </si>
  <si>
    <t>Income TOTAL:</t>
  </si>
  <si>
    <t>Press &amp; Marketing</t>
  </si>
  <si>
    <t>Travel &amp; Subsistence</t>
  </si>
  <si>
    <t>Contingency (3%)</t>
  </si>
  <si>
    <t>Notes</t>
  </si>
  <si>
    <t>Confirmed</t>
  </si>
  <si>
    <t>Budget</t>
  </si>
  <si>
    <t>negotiated fee</t>
  </si>
  <si>
    <t>TOTAL excess</t>
  </si>
  <si>
    <t xml:space="preserve">Director </t>
  </si>
  <si>
    <t xml:space="preserve">Producer </t>
  </si>
  <si>
    <t>SUMMARY: Expediture</t>
  </si>
  <si>
    <t>Print of venue marketing material</t>
  </si>
  <si>
    <t>Props/Set</t>
  </si>
  <si>
    <t>Summary: INCOME</t>
  </si>
  <si>
    <t>DC, HU to check this via RT - we need a quote for the show.</t>
  </si>
  <si>
    <t>RT - is this ok?</t>
  </si>
  <si>
    <t>DC - does this make sense to you? rather than creating a new material, we 'GIVE' audience members the playtext?...</t>
  </si>
  <si>
    <t>an increase due to Nancy Poole quote</t>
  </si>
  <si>
    <t>HU - this is Jasmines fee to make trailer for this fee, please put into contract</t>
  </si>
  <si>
    <t>HU - this is Jasmines fee to make the doc, please put into contract</t>
  </si>
  <si>
    <t>RT - what's this for?</t>
  </si>
  <si>
    <t>DC - is this enough to give an Associate deisgner to create the 4 spaces? / Need to decide about previous set usage</t>
  </si>
  <si>
    <t>3 weeks @ £420/week therefore £1260 each - Rhys being one of them</t>
  </si>
  <si>
    <t>2 1/2 weeks @ £420/week therefore £1050 each - Rhys being one of them</t>
  </si>
  <si>
    <t>Trailer</t>
  </si>
  <si>
    <t>Digital campaign</t>
  </si>
  <si>
    <t>DC - to decide on this</t>
  </si>
  <si>
    <t>Details</t>
  </si>
  <si>
    <t>Cast</t>
  </si>
  <si>
    <t>Sound Designer</t>
  </si>
  <si>
    <t>Production Costs</t>
  </si>
  <si>
    <t>Set transport</t>
  </si>
  <si>
    <t>Set Storage</t>
  </si>
  <si>
    <t>Rehearsal space reduced rate</t>
  </si>
  <si>
    <t>Video Designer</t>
  </si>
  <si>
    <t>Stage Manager /  Touring AV/Sound Operator</t>
  </si>
  <si>
    <t>Designer</t>
  </si>
  <si>
    <t>Consumables</t>
  </si>
  <si>
    <t>Petty Cash</t>
  </si>
  <si>
    <t>Collaborating Scientist</t>
  </si>
  <si>
    <t>Green Screen</t>
  </si>
  <si>
    <t xml:space="preserve">Sound Equipment </t>
  </si>
  <si>
    <t>Video Mixer</t>
  </si>
  <si>
    <t>VR Headsets</t>
  </si>
  <si>
    <t>With experience working on family shows and with Children</t>
  </si>
  <si>
    <t>Flight for filming</t>
  </si>
  <si>
    <t>Accommodation whilst filming</t>
  </si>
  <si>
    <t>Staying in a hostel</t>
  </si>
  <si>
    <t>Dive Day Trips</t>
  </si>
  <si>
    <t>Transfer</t>
  </si>
  <si>
    <t>by shuttle bus</t>
  </si>
  <si>
    <t>There is a maximum amount of time able to spend diving and the Red Sea offers excellent deals</t>
  </si>
  <si>
    <t>Collaborating Software engeneer</t>
  </si>
  <si>
    <t>Marketing pack</t>
  </si>
  <si>
    <t>Playtext design and print</t>
  </si>
  <si>
    <t xml:space="preserve">Company Administation </t>
  </si>
  <si>
    <t>The Unicorn, London</t>
  </si>
  <si>
    <t>Norfolk and Norwich Festival</t>
  </si>
  <si>
    <t>Drum Theatre, Plymouth</t>
  </si>
  <si>
    <t>Hightide Festival Theatre</t>
  </si>
  <si>
    <t>Sheffield Theatre Studio</t>
  </si>
  <si>
    <t>Shermann Theatre, Cardiff</t>
  </si>
  <si>
    <t>Independent evaluator</t>
  </si>
  <si>
    <t>Production photography</t>
  </si>
  <si>
    <t>Schools and Science Festival workshops manager</t>
  </si>
  <si>
    <t>Leavlets</t>
  </si>
  <si>
    <t>based upon previous directing opportunties with curious directive</t>
  </si>
  <si>
    <t>A discussed day rate and suitable amount of time to work on the show.</t>
  </si>
  <si>
    <t>The level of expertise needed is significant, hence the fee aligned with the actors on the tour</t>
  </si>
  <si>
    <t>based upon ITC rates for designers</t>
  </si>
  <si>
    <t>A slightly higher fee based upon the increased workload</t>
  </si>
  <si>
    <t>Creative Associate (writing consultancy)</t>
  </si>
  <si>
    <t>10 days work will allow space and time for Russell to work consistently on the show at the right time.</t>
  </si>
  <si>
    <t>This is a suitable amount of time to work on the show at different stages.</t>
  </si>
  <si>
    <t>Based upon quotes for around 2/3 different costumes for each actor at £125/costume needed</t>
  </si>
  <si>
    <t>Based upon quotes for the lightening and materials neeed to achieve the best effect possible</t>
  </si>
  <si>
    <t>This is an unknown quantity but this is the figure we would expect to spend on one of our shows</t>
  </si>
  <si>
    <t>This is based upon a reasonable quote for new wireless transmittor, 30 headphones &amp; cabling.</t>
  </si>
  <si>
    <t>An unknown quantity but this is a figure we would expect to spend on one of our shows.</t>
  </si>
  <si>
    <t>For our stage manager</t>
  </si>
  <si>
    <t>We have achieved this reduced from £700/week</t>
  </si>
  <si>
    <t>Based upon a quote in 2015</t>
  </si>
  <si>
    <t>based on 24 hours work</t>
  </si>
  <si>
    <t>based on quotes from stressfreeprinting.com</t>
  </si>
  <si>
    <t>based on conversationa and work amounting to roughly 30 hours work</t>
  </si>
  <si>
    <t>based upon a handfull of adverts in local radio</t>
  </si>
  <si>
    <t>based on quote from Metheun (their in-hous designers come as part of the deal)</t>
  </si>
  <si>
    <t>based on 2015 quote from Richard Davenport</t>
  </si>
  <si>
    <t>3 days updating during the project</t>
  </si>
  <si>
    <t>Quotes from redspottedhanky</t>
  </si>
  <si>
    <t>Based upon cheapest Travelodge rooms</t>
  </si>
  <si>
    <t>Company PD rate</t>
  </si>
  <si>
    <t>Large use of mobile and landline phones to achieve project</t>
  </si>
  <si>
    <t>Large use of internet project</t>
  </si>
  <si>
    <t>This is a % of our overall annual insurance and will cover all people and equipment</t>
  </si>
  <si>
    <t>This is to cover storage in between shows on tour</t>
  </si>
  <si>
    <t>We have an overdraft to help with cash flow</t>
  </si>
  <si>
    <t>This covers Xero accountancy software for the duration of the project</t>
  </si>
  <si>
    <t>http://bit.ly/1EaBPko</t>
  </si>
  <si>
    <t>http://bit.ly/1T6NKXf</t>
  </si>
  <si>
    <t>Based upon previous experience. Travelling to 13 venues in a broken up tour.</t>
  </si>
  <si>
    <t>This is an excellent deal, brokered by Ed Greig  with direct contacts with the manufacturers of the devices.</t>
  </si>
  <si>
    <t xml:space="preserve">*at time of application. But we can use stock footage if deemed necessary. </t>
  </si>
  <si>
    <t>Marketing  and Developing audiences</t>
  </si>
  <si>
    <t>This will cover all VAT returns &amp; company management over and above project development</t>
  </si>
  <si>
    <t>Touring TSM</t>
  </si>
  <si>
    <t>1 day</t>
  </si>
  <si>
    <t>2 days</t>
  </si>
  <si>
    <t>4 days</t>
  </si>
  <si>
    <t>3 days</t>
  </si>
  <si>
    <t>5 days</t>
  </si>
  <si>
    <t>10 days</t>
  </si>
  <si>
    <t>Hull COC</t>
  </si>
  <si>
    <t>The Old Market</t>
  </si>
  <si>
    <t>The Deep</t>
  </si>
  <si>
    <t>Science Festivals</t>
  </si>
  <si>
    <t>Schools</t>
  </si>
  <si>
    <t>Strategic Touring</t>
  </si>
  <si>
    <t xml:space="preserve">FROGMAN - Performers: 2 actors x 76 days work @£400/week including  rehearsal and travel days </t>
  </si>
  <si>
    <t>FROGMAN - Director: Flat fee for entire project</t>
  </si>
  <si>
    <t>FROGMAN - Producer: Flat fee</t>
  </si>
  <si>
    <t xml:space="preserve">FROGMAN - Assistant Director: 25 days (rehearsals + 1 day at each venue) @400/week </t>
  </si>
  <si>
    <t>FROGMAN - Production Manager / Driving touring TSM &amp; Touring VR / Green Screen Technitian / Operator: 76 days @£400/wk</t>
  </si>
  <si>
    <t xml:space="preserve">FROGMAN - Stage Manager /  Touring SQ Operator @£400/wk: 84 days </t>
  </si>
  <si>
    <t>FROGMAN - Designer - flat fee</t>
  </si>
  <si>
    <t>FROGMAN - Sound Designer - flat fee</t>
  </si>
  <si>
    <t>FROGMAN - Video Designer, editor of 360 degree footage and web-series creator - flat fee</t>
  </si>
  <si>
    <t>FROGMAN - Schools and Science Festival workshops manager - 13 days @£100/day</t>
  </si>
  <si>
    <t>FROGMAN - Creative Associate (writing consultancy) - flat fee</t>
  </si>
  <si>
    <t>FROGMAN - Independent Evaluator 7 days @£100/day</t>
  </si>
  <si>
    <t>FROGMAN - Costumes</t>
  </si>
  <si>
    <t xml:space="preserve">FROGMAN - Props/Set </t>
  </si>
  <si>
    <t>DC - community cast to wear their own clothes FROGMANm a list given by Associate deisgner</t>
  </si>
  <si>
    <t>FROGMAN - Green Screen Creation</t>
  </si>
  <si>
    <t>FROGMAN - Sound Equipment: new wireless transmittor, 30 headphones &amp; cabling</t>
  </si>
  <si>
    <t>FROGMAN - Video Equipment: 360 degree video camera hire and cabling</t>
  </si>
  <si>
    <t>FROGMAN - Video Mixer</t>
  </si>
  <si>
    <t>FROGMAN - 31 x Samsung VR Headsets @£250/unit (subsidised from £500/unit) &amp; cabling</t>
  </si>
  <si>
    <t>FROGMAN - Hire of Longwheel base van for the tour including diesel (tech team to travel in van) based on 13 venues</t>
  </si>
  <si>
    <t>FROGMAN - Consumables</t>
  </si>
  <si>
    <t>FROGMAN - Petty Cash</t>
  </si>
  <si>
    <t>FROGMAN - Rehearsal space week 1</t>
  </si>
  <si>
    <t>FROGMAN - National Press Campaign: based upon quote from Nancy Poole PR</t>
  </si>
  <si>
    <t>FROGMAN - Marketing and publicity design</t>
  </si>
  <si>
    <t>FROGMAN- Print of Marketing material: based upon £50/venue x 13</t>
  </si>
  <si>
    <t>FROGMAN - Marketing pack to help venues market the show</t>
  </si>
  <si>
    <t>FROGMAN - Digital Marketing campaign on regional radio</t>
  </si>
  <si>
    <t>FROGMAN - Trailer Creation and edit</t>
  </si>
  <si>
    <t>FROGMAN - Playtext design and print</t>
  </si>
  <si>
    <t>FROGMAN - Production photography</t>
  </si>
  <si>
    <t>FROGMAN - Micro-website work: 3 days @ £100/day for freelance motion graphic designer/coder</t>
  </si>
  <si>
    <t>FROGMAN - Flight to Red Sea for 3 days filming (Director and JC (specialist underwater cameraman)</t>
  </si>
  <si>
    <t xml:space="preserve">FROGMAN - Transfer to hostel for 2ppl </t>
  </si>
  <si>
    <t xml:space="preserve">FROGMAN - Accomodation: 2ppl (Director and JC, specialist underwater cameramn) x £19 x 4 nights away from UK. </t>
  </si>
  <si>
    <t>FROGMAN - 3 days dive filming for 2 ppl @120euros each</t>
  </si>
  <si>
    <t>FROGMAN - Tour Travel: 2ppl x 13 rtn journeys journeys average @ £50</t>
  </si>
  <si>
    <t>FROGMAN - Tour Travel: 4ppl x 2 rtn journeys average @ £50 (creative team travel to Cambridge (Tour 1) and Hightide (Tour 2)</t>
  </si>
  <si>
    <t>FROGMAN - Accommodation: 2ppl (cast) x £29 x 38 nights away (actors probably from London)</t>
  </si>
  <si>
    <t>FROGMAN - Accommodation: 2 tech team x £29 x 38 nights away  (tech team probably from London)</t>
  </si>
  <si>
    <t>FROGMAN - Accommoatation: (director, producer, LX designer, SQ designer, VQ designer) total 10 nights away x £29</t>
  </si>
  <si>
    <t xml:space="preserve">FROGMAN - Tour PDs: £21/day x 2ppl (cast) x 38 nights away </t>
  </si>
  <si>
    <t xml:space="preserve">FROGMAN - Tour PDs: £21/day x (2 tech team) x 38 nights away </t>
  </si>
  <si>
    <t xml:space="preserve">FROGMAN - Tour PDs: £21/day x (assitant director, director, producer, LX designer, SQ designer, VQ designer) total 10 nights away </t>
  </si>
  <si>
    <t>FROGMAN - Phone and Internet (3 months @ £20/month)</t>
  </si>
  <si>
    <t>FROGMAN - Admin stationary, postage etc for admin</t>
  </si>
  <si>
    <t>FROGMAN - Insurance: £650 for show + % towards overall company insurance</t>
  </si>
  <si>
    <t>FROGMAN - Storage: 4 months</t>
  </si>
  <si>
    <t>FROGMAN - Banking Overdraft fee</t>
  </si>
  <si>
    <t>FROGMAN - Company Administration</t>
  </si>
  <si>
    <t>FROGMAN - Accounting (2 days)</t>
  </si>
  <si>
    <t>Oxford Playhouse (Oxfordshire Science Festival October 2017</t>
  </si>
  <si>
    <t>based upon ITC figures out on the road twice?</t>
  </si>
  <si>
    <t>FROGMAN - Design/ print of schools boxes</t>
  </si>
  <si>
    <t>Schools boxes</t>
  </si>
  <si>
    <t>Traverse Theatre, Edinburgh (Edinburgh Science festival)</t>
  </si>
  <si>
    <t>Junction Cambridge (Cambridge Science Festival) March 2017</t>
  </si>
  <si>
    <t>FROGMAN - German Munoz: 14 days @£100/day for collaboration (showing this saving in-kind)</t>
  </si>
  <si>
    <t>Assistant Director/ Hull person / VISR-VR</t>
  </si>
  <si>
    <t>The SPACE</t>
  </si>
  <si>
    <t>Substance</t>
  </si>
  <si>
    <t>Pre-existing CD touring circuit</t>
  </si>
  <si>
    <t>curious directive</t>
  </si>
  <si>
    <t xml:space="preserve">Home, Manchester </t>
  </si>
  <si>
    <t xml:space="preserve">The Egg, Bath </t>
  </si>
  <si>
    <t>The Lowry (Manchester Science Festival)?</t>
  </si>
  <si>
    <t>POST R&amp;D INCOME</t>
  </si>
  <si>
    <t>FROGMAN - Jamie Craggs: 10 days @£100/day for collaboration &amp;  underwater filming</t>
  </si>
  <si>
    <t>FROGMAN - Design/ print of leaflets</t>
  </si>
  <si>
    <t xml:space="preserve">LA MA Notes </t>
  </si>
  <si>
    <t xml:space="preserve">Does this need to be included now? </t>
  </si>
  <si>
    <t xml:space="preserve">We can suggest people for assistants. Why is VISR VR noted here? </t>
  </si>
  <si>
    <t>This rate is low for an experienced production manager with these skills</t>
  </si>
  <si>
    <t xml:space="preserve">Again, this rate is low </t>
  </si>
  <si>
    <t xml:space="preserve">Please clarify what rates are paid. ITC actors min is £447.50 p/w. </t>
  </si>
  <si>
    <t>To be discussed with dates for Hull re schools engagement</t>
  </si>
  <si>
    <t xml:space="preserve">Not much for a tour? </t>
  </si>
  <si>
    <t>Do you have a space in mind? University may be able to offer space during summer?</t>
  </si>
  <si>
    <t xml:space="preserve">Does this cover all the high spec kit? </t>
  </si>
  <si>
    <t>What's their age range? Think it's fine but good to check this</t>
  </si>
  <si>
    <t xml:space="preserve">Not much for a tour? Does this include tech consumerbles i.e. batteries for headsets? </t>
  </si>
  <si>
    <t xml:space="preserve">A few other questions from us - </t>
  </si>
  <si>
    <t xml:space="preserve">Please show these in sum form? </t>
  </si>
  <si>
    <t xml:space="preserve">Please show this as in-kind as income &amp; expenditure  to show true costs of full project and areas supported by in kind. </t>
  </si>
  <si>
    <t xml:space="preserve">Do you have someone on staff to do this? We are currently recruiting project producers who might be interested in working with you? </t>
  </si>
  <si>
    <t xml:space="preserve">Does this include digital design as well as the physical space the audience are in? </t>
  </si>
  <si>
    <t xml:space="preserve">This is a substantial role so might cost more? </t>
  </si>
  <si>
    <t xml:space="preserve">Check this rate as it's less than ITC. How long is the script? Are royalties due? Will a recording/digital version exists which requires permissions? </t>
  </si>
  <si>
    <t xml:space="preserve">This is great. We should connect you with our Evaluation Manager, Elinor as well. </t>
  </si>
  <si>
    <t xml:space="preserve">Who is designing these? One role of Set &amp; Costume Designer? </t>
  </si>
  <si>
    <t xml:space="preserve">Are these used for filming purposes rather than the live experience? </t>
  </si>
  <si>
    <t xml:space="preserve">Perhaps Slung Low could help with this as they have headsets, stands etc? </t>
  </si>
  <si>
    <t>This seems quite high</t>
  </si>
  <si>
    <t xml:space="preserve">Perhaps it would be interesting to explore digital means of producing the script, education packs, marketing materials etc to sit with the values of the project? </t>
  </si>
  <si>
    <t xml:space="preserve">Can this and next few points come out now? </t>
  </si>
  <si>
    <t xml:space="preserve">We need to discuss when the creative team are in Hull and the full timeline for the project. Do want to send us a suggestion for us to respond to? </t>
  </si>
  <si>
    <t xml:space="preserve">Please can you add ACE income now? </t>
  </si>
  <si>
    <t xml:space="preserve">We need to discuss timeline and how you're presenting work at other festivals before Hull dates. Also would be good to get a sense of when the creative team will be in Hull. </t>
  </si>
  <si>
    <t xml:space="preserve">Does this budget include all costs associated with the project including R&amp;D, presentation &amp; tour? </t>
  </si>
  <si>
    <t xml:space="preserve"> Other suggestions would be Blue Dot, Unity, Liverpool, Nottingham, Curve, Northern Stage, ARC Stockton, MayFest &amp; LIFT. Would it be feasible to increase Producer salary to book tour? </t>
  </si>
  <si>
    <t xml:space="preserve">Costs of volunteering need to be factored into this budget. We ask that a Volunteer Co-ordinator role is provided either in core staff team if there is capacity or as an additional role. </t>
  </si>
  <si>
    <t xml:space="preserve">Costs of FOH, BO, ticketing, security etc to be factored in. Would be good to know where your thinking is at with these? Of course some of it is venue specific but let's start the conversation. </t>
  </si>
  <si>
    <t xml:space="preserve">Where we're using unusual spaces to present work we've factored in some way finding costs, site dressing etc to guide people and let them know a performance is happening. Assume you want to present at the The Deep which is an established venue but you might still want to add some of this into the budget to advertise the show. </t>
  </si>
  <si>
    <t xml:space="preserve">Access provision. We can send you our access guide for info. Would love to hear your thoughts on what access might be suitable for this work. Should be a good opportunity to work with these technologies in quite innovative ways. </t>
  </si>
  <si>
    <t xml:space="preserve">Touring wise this would be perfect for Latitude. I know you have taken work there before and would be keen to hear about the experience. I noticed they had a large science area this year and Wellcome Trust had a tent. </t>
  </si>
  <si>
    <t xml:space="preserve">Outreach, school workshops, post-shows, platforms. Would be good to get your thoughts on what the educational offer is and any associated costs? VR will be new to teachers so perhaps some work with them exploring the tech?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</si>
</sst>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44" formatCode="_-&quot;£&quot;* #,##0.00_-;\-&quot;£&quot;* #,##0.00_-;_-&quot;£&quot;* &quot;-&quot;??_-;_-@_-"/>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1"/>
      <name val="Calibri"/>
      <family val="2"/>
      <scheme val="minor"/>
    </font>
    <font>
      <b/>
      <sz val="14"/>
      <color rgb="FFFF0000"/>
      <name val="Calibri"/>
      <family val="2"/>
      <scheme val="minor"/>
    </font>
    <font>
      <sz val="9"/>
      <color rgb="FFFF0000"/>
      <name val="Calibri"/>
      <family val="2"/>
      <scheme val="minor"/>
    </font>
    <font>
      <b/>
      <sz val="11"/>
      <color rgb="FF00B050"/>
      <name val="Calibri"/>
      <family val="2"/>
      <scheme val="minor"/>
    </font>
    <font>
      <sz val="12"/>
      <color theme="1"/>
      <name val="Calibri"/>
      <family val="2"/>
      <scheme val="minor"/>
    </font>
    <font>
      <u/>
      <sz val="11"/>
      <color theme="11"/>
      <name val="Calibri"/>
      <family val="2"/>
      <scheme val="minor"/>
    </font>
    <font>
      <b/>
      <sz val="12"/>
      <name val="Calibri"/>
      <family val="2"/>
      <scheme val="minor"/>
    </font>
    <font>
      <sz val="9"/>
      <color theme="1"/>
      <name val="Calibri"/>
      <family val="2"/>
      <scheme val="minor"/>
    </font>
    <font>
      <b/>
      <sz val="9"/>
      <color theme="1"/>
      <name val="Calibri"/>
      <family val="2"/>
      <scheme val="minor"/>
    </font>
    <font>
      <sz val="9"/>
      <name val="Calibri"/>
      <family val="2"/>
      <scheme val="minor"/>
    </font>
    <font>
      <sz val="9"/>
      <color rgb="FF00B050"/>
      <name val="Calibri"/>
      <family val="2"/>
      <scheme val="minor"/>
    </font>
    <font>
      <sz val="11"/>
      <color theme="8"/>
      <name val="Calibri"/>
      <family val="2"/>
      <scheme val="minor"/>
    </font>
    <font>
      <u/>
      <sz val="11"/>
      <color theme="10"/>
      <name val="Calibri"/>
      <family val="2"/>
      <scheme val="minor"/>
    </font>
    <font>
      <b/>
      <sz val="11"/>
      <color theme="8"/>
      <name val="Calibri"/>
      <family val="2"/>
      <scheme val="minor"/>
    </font>
    <font>
      <b/>
      <sz val="11"/>
      <name val="Calibri"/>
      <family val="2"/>
      <scheme val="minor"/>
    </font>
    <font>
      <sz val="11"/>
      <color theme="0"/>
      <name val="Calibri"/>
      <family val="2"/>
      <scheme val="minor"/>
    </font>
    <font>
      <b/>
      <sz val="11"/>
      <color theme="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0000"/>
        <bgColor indexed="64"/>
      </patternFill>
    </fill>
  </fills>
  <borders count="9">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s>
  <cellStyleXfs count="110">
    <xf numFmtId="0" fontId="0" fillId="0" borderId="0"/>
    <xf numFmtId="0" fontId="1" fillId="0" borderId="0"/>
    <xf numFmtId="0" fontId="9" fillId="0" borderId="0"/>
    <xf numFmtId="44" fontId="9"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cellStyleXfs>
  <cellXfs count="101">
    <xf numFmtId="0" fontId="0" fillId="0" borderId="0" xfId="0"/>
    <xf numFmtId="44" fontId="0" fillId="0" borderId="0" xfId="0" applyNumberFormat="1"/>
    <xf numFmtId="0" fontId="0" fillId="0" borderId="0" xfId="0" applyFont="1"/>
    <xf numFmtId="0" fontId="3" fillId="0" borderId="0" xfId="0" applyFont="1" applyAlignment="1">
      <alignment horizontal="right"/>
    </xf>
    <xf numFmtId="0" fontId="3" fillId="0" borderId="0" xfId="0" applyFont="1"/>
    <xf numFmtId="0" fontId="7" fillId="0" borderId="0" xfId="0" applyFont="1"/>
    <xf numFmtId="44" fontId="8" fillId="0" borderId="0" xfId="0" applyNumberFormat="1" applyFont="1"/>
    <xf numFmtId="0" fontId="3" fillId="0" borderId="0" xfId="1" applyFont="1" applyFill="1" applyBorder="1"/>
    <xf numFmtId="0" fontId="6" fillId="0" borderId="0" xfId="0" applyFont="1" applyAlignment="1">
      <alignment horizontal="center"/>
    </xf>
    <xf numFmtId="44" fontId="0" fillId="0" borderId="0" xfId="4" applyFont="1"/>
    <xf numFmtId="44" fontId="3" fillId="0" borderId="0" xfId="4" applyFont="1" applyBorder="1"/>
    <xf numFmtId="44" fontId="3" fillId="0" borderId="0" xfId="4" applyFont="1"/>
    <xf numFmtId="44" fontId="4" fillId="0" borderId="0" xfId="4" applyFont="1"/>
    <xf numFmtId="44" fontId="0" fillId="0" borderId="0" xfId="4" applyFont="1" applyFill="1"/>
    <xf numFmtId="44" fontId="5" fillId="0" borderId="0" xfId="4" applyFont="1"/>
    <xf numFmtId="44" fontId="11" fillId="0" borderId="0" xfId="4" applyFont="1"/>
    <xf numFmtId="0" fontId="3" fillId="0" borderId="0" xfId="0" applyFont="1" applyBorder="1" applyAlignment="1">
      <alignment horizontal="right"/>
    </xf>
    <xf numFmtId="0" fontId="12" fillId="0" borderId="0" xfId="0" applyFont="1"/>
    <xf numFmtId="44" fontId="7" fillId="0" borderId="0" xfId="4" applyFont="1"/>
    <xf numFmtId="44" fontId="12" fillId="0" borderId="0" xfId="4" applyFont="1"/>
    <xf numFmtId="44" fontId="13" fillId="0" borderId="0" xfId="4" applyFont="1"/>
    <xf numFmtId="44" fontId="12" fillId="0" borderId="0" xfId="4" applyFont="1" applyAlignment="1">
      <alignment horizontal="right"/>
    </xf>
    <xf numFmtId="44" fontId="15" fillId="0" borderId="0" xfId="4" applyFont="1" applyAlignment="1">
      <alignment horizontal="center"/>
    </xf>
    <xf numFmtId="0" fontId="15" fillId="0" borderId="0" xfId="0" applyFont="1" applyAlignment="1">
      <alignment horizontal="center"/>
    </xf>
    <xf numFmtId="44" fontId="12" fillId="0" borderId="0" xfId="4" applyFont="1" applyAlignment="1">
      <alignment horizontal="left"/>
    </xf>
    <xf numFmtId="44" fontId="14" fillId="0" borderId="0" xfId="4" applyFont="1"/>
    <xf numFmtId="0" fontId="0" fillId="0" borderId="2" xfId="0" applyFont="1" applyBorder="1"/>
    <xf numFmtId="44" fontId="0" fillId="0" borderId="2" xfId="4" applyFont="1" applyFill="1" applyBorder="1"/>
    <xf numFmtId="44" fontId="0" fillId="0" borderId="2" xfId="4" applyFont="1" applyBorder="1"/>
    <xf numFmtId="0" fontId="5" fillId="0" borderId="2" xfId="0" applyFont="1" applyBorder="1"/>
    <xf numFmtId="0" fontId="3" fillId="0" borderId="2" xfId="0" applyFont="1" applyBorder="1"/>
    <xf numFmtId="0" fontId="3" fillId="0" borderId="2" xfId="0" applyFont="1" applyBorder="1" applyAlignment="1">
      <alignment horizontal="center"/>
    </xf>
    <xf numFmtId="44" fontId="3" fillId="0" borderId="2" xfId="4" applyFont="1" applyBorder="1"/>
    <xf numFmtId="0" fontId="3" fillId="0" borderId="2" xfId="0" applyFont="1" applyBorder="1" applyAlignment="1">
      <alignment horizontal="right"/>
    </xf>
    <xf numFmtId="44" fontId="0" fillId="0" borderId="0" xfId="4" applyFont="1" applyBorder="1"/>
    <xf numFmtId="0" fontId="0" fillId="0" borderId="2" xfId="0" applyBorder="1"/>
    <xf numFmtId="44" fontId="0" fillId="0" borderId="0" xfId="4" applyFont="1" applyFill="1" applyBorder="1"/>
    <xf numFmtId="0" fontId="3" fillId="0" borderId="6" xfId="0" applyFont="1" applyBorder="1" applyAlignment="1">
      <alignment horizontal="right"/>
    </xf>
    <xf numFmtId="44" fontId="0" fillId="0" borderId="6" xfId="4" applyFont="1" applyBorder="1"/>
    <xf numFmtId="44" fontId="8" fillId="0" borderId="0" xfId="0" applyNumberFormat="1" applyFont="1" applyFill="1"/>
    <xf numFmtId="0" fontId="16" fillId="0" borderId="0" xfId="0" quotePrefix="1" applyFont="1"/>
    <xf numFmtId="0" fontId="16" fillId="0" borderId="0" xfId="0" applyFont="1"/>
    <xf numFmtId="44" fontId="0" fillId="0" borderId="2" xfId="4" applyFont="1" applyFill="1" applyBorder="1" applyAlignment="1">
      <alignment horizontal="righ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44" fontId="0" fillId="0" borderId="3" xfId="4" applyFont="1" applyFill="1" applyBorder="1" applyAlignment="1">
      <alignment horizontal="right" vertical="center"/>
    </xf>
    <xf numFmtId="0" fontId="0" fillId="0" borderId="5" xfId="0" applyFont="1" applyFill="1" applyBorder="1"/>
    <xf numFmtId="0" fontId="0" fillId="0" borderId="1" xfId="0" applyFont="1" applyFill="1" applyBorder="1"/>
    <xf numFmtId="0" fontId="0" fillId="0" borderId="2" xfId="0" applyFont="1" applyFill="1" applyBorder="1"/>
    <xf numFmtId="44" fontId="0" fillId="0" borderId="4" xfId="4" applyFont="1" applyFill="1" applyBorder="1"/>
    <xf numFmtId="44" fontId="0" fillId="0" borderId="7" xfId="4" applyFont="1" applyFill="1" applyBorder="1"/>
    <xf numFmtId="0" fontId="3" fillId="0" borderId="8" xfId="0" applyFont="1" applyBorder="1" applyAlignment="1">
      <alignment horizontal="right"/>
    </xf>
    <xf numFmtId="44" fontId="0" fillId="0" borderId="8" xfId="4" applyFont="1" applyBorder="1"/>
    <xf numFmtId="44" fontId="0" fillId="0" borderId="4" xfId="4" applyFont="1" applyBorder="1"/>
    <xf numFmtId="44" fontId="3" fillId="0" borderId="4" xfId="4" applyFont="1" applyBorder="1"/>
    <xf numFmtId="0" fontId="0" fillId="0" borderId="2" xfId="0" applyBorder="1" applyAlignment="1">
      <alignment horizontal="left" vertical="center"/>
    </xf>
    <xf numFmtId="44" fontId="3" fillId="0" borderId="0" xfId="0" applyNumberFormat="1" applyFont="1" applyBorder="1" applyAlignment="1">
      <alignment horizontal="right"/>
    </xf>
    <xf numFmtId="6" fontId="0" fillId="0" borderId="0" xfId="4" applyNumberFormat="1" applyFont="1"/>
    <xf numFmtId="6" fontId="3" fillId="0" borderId="0" xfId="4" applyNumberFormat="1" applyFont="1"/>
    <xf numFmtId="6" fontId="0" fillId="0" borderId="0" xfId="0" applyNumberFormat="1"/>
    <xf numFmtId="0" fontId="18" fillId="0" borderId="0" xfId="0" quotePrefix="1" applyFont="1"/>
    <xf numFmtId="0" fontId="5" fillId="0" borderId="0" xfId="0" quotePrefix="1" applyFont="1"/>
    <xf numFmtId="44" fontId="0" fillId="0" borderId="0" xfId="0" applyNumberFormat="1" applyFill="1"/>
    <xf numFmtId="44" fontId="0" fillId="0" borderId="2" xfId="4" applyFont="1" applyBorder="1" applyAlignment="1">
      <alignment horizontal="right"/>
    </xf>
    <xf numFmtId="0" fontId="0" fillId="0" borderId="5" xfId="0" applyFont="1" applyBorder="1"/>
    <xf numFmtId="6" fontId="2" fillId="0" borderId="0" xfId="4" applyNumberFormat="1" applyFont="1" applyFill="1"/>
    <xf numFmtId="6" fontId="0" fillId="0" borderId="0" xfId="4" applyNumberFormat="1" applyFont="1" applyFill="1"/>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16" fontId="0" fillId="0" borderId="2" xfId="4" applyNumberFormat="1" applyFont="1" applyBorder="1"/>
    <xf numFmtId="44" fontId="0" fillId="0" borderId="8" xfId="4" applyFont="1" applyFill="1" applyBorder="1" applyAlignment="1">
      <alignment horizontal="right" vertical="center"/>
    </xf>
    <xf numFmtId="0" fontId="3" fillId="0" borderId="3" xfId="0" applyFont="1" applyBorder="1"/>
    <xf numFmtId="44" fontId="3" fillId="0" borderId="3" xfId="4" applyFont="1" applyBorder="1"/>
    <xf numFmtId="0" fontId="3" fillId="0" borderId="3" xfId="0" applyFont="1" applyBorder="1" applyAlignment="1">
      <alignment horizontal="left"/>
    </xf>
    <xf numFmtId="0" fontId="3" fillId="0" borderId="0" xfId="0" applyFont="1" applyFill="1" applyBorder="1" applyAlignment="1">
      <alignment horizontal="left" vertical="center"/>
    </xf>
    <xf numFmtId="0" fontId="3" fillId="0" borderId="0" xfId="0" applyFont="1" applyFill="1" applyBorder="1"/>
    <xf numFmtId="0" fontId="19" fillId="0" borderId="0" xfId="0" applyFont="1" applyFill="1" applyBorder="1"/>
    <xf numFmtId="0" fontId="3" fillId="0" borderId="2" xfId="1" applyFont="1" applyFill="1" applyBorder="1" applyAlignment="1">
      <alignment horizontal="right"/>
    </xf>
    <xf numFmtId="0" fontId="3" fillId="0" borderId="2" xfId="1" applyFont="1" applyFill="1" applyBorder="1"/>
    <xf numFmtId="44" fontId="1" fillId="0" borderId="2" xfId="4" applyFont="1" applyBorder="1"/>
    <xf numFmtId="0" fontId="0" fillId="0" borderId="2" xfId="1" applyFont="1" applyFill="1" applyBorder="1"/>
    <xf numFmtId="6" fontId="0" fillId="0" borderId="2" xfId="4" applyNumberFormat="1" applyFont="1" applyBorder="1"/>
    <xf numFmtId="6" fontId="0" fillId="0" borderId="2" xfId="0" applyNumberFormat="1" applyBorder="1"/>
    <xf numFmtId="0" fontId="0" fillId="0" borderId="2" xfId="0" applyFont="1" applyFill="1" applyBorder="1" applyAlignment="1">
      <alignment horizontal="left"/>
    </xf>
    <xf numFmtId="6" fontId="5" fillId="0" borderId="2" xfId="0" applyNumberFormat="1" applyFont="1" applyFill="1" applyBorder="1"/>
    <xf numFmtId="44" fontId="5" fillId="0" borderId="2" xfId="0" applyNumberFormat="1" applyFont="1" applyFill="1" applyBorder="1"/>
    <xf numFmtId="6" fontId="4" fillId="0" borderId="2" xfId="4" applyNumberFormat="1" applyFont="1" applyBorder="1"/>
    <xf numFmtId="44" fontId="8" fillId="0" borderId="2" xfId="0" applyNumberFormat="1" applyFont="1" applyBorder="1"/>
    <xf numFmtId="0" fontId="4" fillId="0" borderId="2" xfId="0" applyFont="1" applyBorder="1" applyAlignment="1">
      <alignment horizontal="right"/>
    </xf>
    <xf numFmtId="44" fontId="11" fillId="2" borderId="2" xfId="4" applyFont="1" applyFill="1" applyBorder="1"/>
    <xf numFmtId="44" fontId="0" fillId="0" borderId="1" xfId="4" applyFont="1" applyFill="1" applyBorder="1"/>
    <xf numFmtId="0" fontId="2" fillId="0" borderId="0" xfId="0" applyFont="1"/>
    <xf numFmtId="0" fontId="20" fillId="3" borderId="0" xfId="0" applyFont="1" applyFill="1"/>
    <xf numFmtId="0" fontId="20" fillId="3" borderId="2" xfId="0" applyFont="1" applyFill="1" applyBorder="1"/>
    <xf numFmtId="0" fontId="21" fillId="3" borderId="2" xfId="0" applyFont="1" applyFill="1" applyBorder="1" applyAlignment="1">
      <alignment horizontal="right"/>
    </xf>
    <xf numFmtId="0" fontId="5" fillId="0" borderId="2" xfId="0" applyFont="1" applyFill="1" applyBorder="1"/>
    <xf numFmtId="44" fontId="5" fillId="0" borderId="2" xfId="4" applyFont="1" applyFill="1" applyBorder="1"/>
    <xf numFmtId="44" fontId="17" fillId="0" borderId="0" xfId="109" applyNumberFormat="1"/>
    <xf numFmtId="0" fontId="3" fillId="0" borderId="0" xfId="0" applyFont="1" applyAlignment="1">
      <alignment horizontal="left"/>
    </xf>
    <xf numFmtId="0" fontId="4" fillId="0" borderId="0" xfId="0" applyFont="1" applyBorder="1" applyAlignment="1">
      <alignment horizontal="right"/>
    </xf>
    <xf numFmtId="44" fontId="11" fillId="2" borderId="0" xfId="4" applyFont="1" applyFill="1" applyBorder="1"/>
  </cellXfs>
  <cellStyles count="110">
    <cellStyle name="Currency" xfId="4" builtinId="4"/>
    <cellStyle name="Currency 2" xfId="3"/>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cellStyle name="Normal" xfId="0" builtinId="0"/>
    <cellStyle name="Normal 2" xfId="1"/>
    <cellStyle name="Normal 3" xfId="2"/>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5"/>
  <sheetViews>
    <sheetView tabSelected="1" topLeftCell="A79" zoomScale="90" zoomScaleNormal="90" workbookViewId="0">
      <selection activeCell="B118" sqref="B118"/>
    </sheetView>
  </sheetViews>
  <sheetFormatPr defaultColWidth="11.42578125" defaultRowHeight="15" x14ac:dyDescent="0.25"/>
  <cols>
    <col min="1" max="1" width="44.28515625" customWidth="1"/>
    <col min="2" max="2" width="53" customWidth="1"/>
    <col min="3" max="3" width="17.85546875" customWidth="1"/>
    <col min="4" max="4" width="92.7109375" customWidth="1"/>
    <col min="5" max="5" width="104.85546875" customWidth="1"/>
    <col min="6" max="6" width="99" hidden="1" customWidth="1"/>
    <col min="7" max="7" width="24.42578125" customWidth="1"/>
  </cols>
  <sheetData>
    <row r="1" spans="1:6" ht="18.75" x14ac:dyDescent="0.3">
      <c r="A1" s="31" t="s">
        <v>51</v>
      </c>
      <c r="B1" s="30" t="s">
        <v>0</v>
      </c>
      <c r="C1" s="32" t="s">
        <v>29</v>
      </c>
      <c r="D1" s="32" t="s">
        <v>27</v>
      </c>
      <c r="E1" s="11" t="s">
        <v>212</v>
      </c>
      <c r="F1" s="8" t="s">
        <v>27</v>
      </c>
    </row>
    <row r="2" spans="1:6" ht="18.75" x14ac:dyDescent="0.3">
      <c r="A2" s="73" t="s">
        <v>1</v>
      </c>
      <c r="B2" s="71"/>
      <c r="C2" s="72"/>
      <c r="D2" s="32"/>
      <c r="E2" s="9" t="s">
        <v>225</v>
      </c>
      <c r="F2" s="8"/>
    </row>
    <row r="3" spans="1:6" x14ac:dyDescent="0.25">
      <c r="A3" s="44" t="s">
        <v>142</v>
      </c>
      <c r="B3" s="44" t="s">
        <v>52</v>
      </c>
      <c r="C3" s="45">
        <v>10133</v>
      </c>
      <c r="D3" s="35" t="s">
        <v>195</v>
      </c>
      <c r="E3" s="13" t="s">
        <v>217</v>
      </c>
      <c r="F3" s="5"/>
    </row>
    <row r="4" spans="1:6" x14ac:dyDescent="0.25">
      <c r="A4" s="26" t="s">
        <v>143</v>
      </c>
      <c r="B4" s="26" t="s">
        <v>32</v>
      </c>
      <c r="C4" s="28">
        <v>3500</v>
      </c>
      <c r="D4" s="35" t="s">
        <v>90</v>
      </c>
      <c r="E4" s="13"/>
      <c r="F4" s="5"/>
    </row>
    <row r="5" spans="1:6" x14ac:dyDescent="0.25">
      <c r="A5" s="26" t="s">
        <v>210</v>
      </c>
      <c r="B5" s="48" t="s">
        <v>63</v>
      </c>
      <c r="C5" s="28">
        <v>1000</v>
      </c>
      <c r="D5" s="35" t="s">
        <v>91</v>
      </c>
      <c r="E5" s="13" t="s">
        <v>213</v>
      </c>
      <c r="F5" s="5"/>
    </row>
    <row r="6" spans="1:6" x14ac:dyDescent="0.25">
      <c r="A6" s="26" t="s">
        <v>200</v>
      </c>
      <c r="B6" s="48" t="s">
        <v>76</v>
      </c>
      <c r="C6" s="28">
        <v>1400</v>
      </c>
      <c r="D6" s="35" t="s">
        <v>91</v>
      </c>
      <c r="E6" s="13" t="s">
        <v>226</v>
      </c>
      <c r="F6" s="5"/>
    </row>
    <row r="7" spans="1:6" x14ac:dyDescent="0.25">
      <c r="A7" s="26" t="s">
        <v>144</v>
      </c>
      <c r="B7" s="26" t="s">
        <v>33</v>
      </c>
      <c r="C7" s="28">
        <v>3500</v>
      </c>
      <c r="D7" s="35" t="s">
        <v>90</v>
      </c>
      <c r="E7" s="13" t="s">
        <v>227</v>
      </c>
      <c r="F7" s="5"/>
    </row>
    <row r="8" spans="1:6" x14ac:dyDescent="0.25">
      <c r="A8" s="48" t="s">
        <v>145</v>
      </c>
      <c r="B8" s="48" t="s">
        <v>201</v>
      </c>
      <c r="C8" s="28">
        <v>1650</v>
      </c>
      <c r="D8" s="35" t="s">
        <v>68</v>
      </c>
      <c r="E8" s="13" t="s">
        <v>214</v>
      </c>
      <c r="F8" s="5"/>
    </row>
    <row r="9" spans="1:6" x14ac:dyDescent="0.25">
      <c r="A9" s="43" t="s">
        <v>146</v>
      </c>
      <c r="B9" s="43" t="s">
        <v>129</v>
      </c>
      <c r="C9" s="42">
        <v>5066</v>
      </c>
      <c r="D9" s="27" t="s">
        <v>92</v>
      </c>
      <c r="E9" s="9" t="s">
        <v>215</v>
      </c>
      <c r="F9" s="17" t="s">
        <v>30</v>
      </c>
    </row>
    <row r="10" spans="1:6" x14ac:dyDescent="0.25">
      <c r="A10" s="43" t="s">
        <v>147</v>
      </c>
      <c r="B10" s="43" t="s">
        <v>59</v>
      </c>
      <c r="C10" s="42">
        <v>5066</v>
      </c>
      <c r="D10" s="27" t="s">
        <v>92</v>
      </c>
      <c r="E10" s="13" t="s">
        <v>216</v>
      </c>
      <c r="F10" s="5" t="s">
        <v>46</v>
      </c>
    </row>
    <row r="11" spans="1:6" x14ac:dyDescent="0.25">
      <c r="A11" s="43" t="s">
        <v>148</v>
      </c>
      <c r="B11" s="55" t="s">
        <v>60</v>
      </c>
      <c r="C11" s="42">
        <v>2500</v>
      </c>
      <c r="D11" s="27" t="s">
        <v>93</v>
      </c>
      <c r="E11" s="13" t="s">
        <v>228</v>
      </c>
      <c r="F11" s="5" t="s">
        <v>47</v>
      </c>
    </row>
    <row r="12" spans="1:6" x14ac:dyDescent="0.25">
      <c r="A12" s="43" t="s">
        <v>149</v>
      </c>
      <c r="B12" s="55" t="s">
        <v>53</v>
      </c>
      <c r="C12" s="42">
        <v>2500</v>
      </c>
      <c r="D12" s="27" t="s">
        <v>93</v>
      </c>
      <c r="E12" s="13"/>
      <c r="F12" s="5"/>
    </row>
    <row r="13" spans="1:6" x14ac:dyDescent="0.25">
      <c r="A13" s="43" t="s">
        <v>150</v>
      </c>
      <c r="B13" s="43" t="s">
        <v>58</v>
      </c>
      <c r="C13" s="42">
        <v>2750</v>
      </c>
      <c r="D13" s="27" t="s">
        <v>94</v>
      </c>
      <c r="E13" s="13" t="s">
        <v>229</v>
      </c>
      <c r="F13" s="5"/>
    </row>
    <row r="14" spans="1:6" x14ac:dyDescent="0.25">
      <c r="A14" s="43" t="s">
        <v>151</v>
      </c>
      <c r="B14" s="43" t="s">
        <v>88</v>
      </c>
      <c r="C14" s="42">
        <v>1300</v>
      </c>
      <c r="D14" s="35" t="s">
        <v>91</v>
      </c>
      <c r="E14" s="13" t="s">
        <v>218</v>
      </c>
      <c r="F14" s="5"/>
    </row>
    <row r="15" spans="1:6" x14ac:dyDescent="0.25">
      <c r="A15" s="43" t="s">
        <v>152</v>
      </c>
      <c r="B15" s="43" t="s">
        <v>95</v>
      </c>
      <c r="C15" s="42">
        <v>1000</v>
      </c>
      <c r="D15" s="27" t="s">
        <v>96</v>
      </c>
      <c r="E15" s="13" t="s">
        <v>230</v>
      </c>
      <c r="F15" s="5"/>
    </row>
    <row r="16" spans="1:6" x14ac:dyDescent="0.25">
      <c r="A16" s="68" t="s">
        <v>153</v>
      </c>
      <c r="B16" s="67" t="s">
        <v>86</v>
      </c>
      <c r="C16" s="70">
        <v>700</v>
      </c>
      <c r="D16" s="27" t="s">
        <v>97</v>
      </c>
      <c r="E16" s="13" t="s">
        <v>231</v>
      </c>
      <c r="F16" s="5"/>
    </row>
    <row r="17" spans="1:10" x14ac:dyDescent="0.25">
      <c r="A17" s="2"/>
      <c r="B17" s="33" t="s">
        <v>2</v>
      </c>
      <c r="C17" s="28">
        <f>SUM(C3:C16)</f>
        <v>42065</v>
      </c>
      <c r="D17" s="28"/>
      <c r="E17" s="13"/>
      <c r="F17" s="5"/>
    </row>
    <row r="18" spans="1:10" x14ac:dyDescent="0.25">
      <c r="A18" s="2"/>
      <c r="B18" s="16"/>
      <c r="C18" s="34"/>
      <c r="D18" s="9"/>
      <c r="E18" s="9"/>
      <c r="F18" s="19"/>
    </row>
    <row r="19" spans="1:10" x14ac:dyDescent="0.25">
      <c r="A19" s="74" t="s">
        <v>1</v>
      </c>
      <c r="B19" s="4" t="s">
        <v>54</v>
      </c>
      <c r="C19" s="9"/>
      <c r="D19" s="9"/>
      <c r="E19" s="97"/>
      <c r="F19" s="19"/>
    </row>
    <row r="20" spans="1:10" x14ac:dyDescent="0.25">
      <c r="A20" s="26" t="s">
        <v>154</v>
      </c>
      <c r="B20" s="26" t="s">
        <v>15</v>
      </c>
      <c r="C20" s="63">
        <v>750</v>
      </c>
      <c r="D20" s="28" t="s">
        <v>98</v>
      </c>
      <c r="E20" s="9" t="s">
        <v>232</v>
      </c>
      <c r="F20" s="19"/>
    </row>
    <row r="21" spans="1:10" x14ac:dyDescent="0.25">
      <c r="A21" s="43" t="s">
        <v>155</v>
      </c>
      <c r="B21" s="43" t="s">
        <v>36</v>
      </c>
      <c r="C21" s="63">
        <v>700</v>
      </c>
      <c r="D21" s="35" t="s">
        <v>100</v>
      </c>
      <c r="E21" s="9" t="s">
        <v>233</v>
      </c>
      <c r="F21" s="18" t="s">
        <v>156</v>
      </c>
    </row>
    <row r="22" spans="1:10" x14ac:dyDescent="0.25">
      <c r="A22" s="44" t="s">
        <v>157</v>
      </c>
      <c r="B22" s="55" t="s">
        <v>64</v>
      </c>
      <c r="C22" s="63">
        <v>770</v>
      </c>
      <c r="D22" s="28" t="s">
        <v>99</v>
      </c>
      <c r="E22" s="9"/>
      <c r="F22" s="18" t="s">
        <v>45</v>
      </c>
    </row>
    <row r="23" spans="1:10" x14ac:dyDescent="0.25">
      <c r="A23" s="44" t="s">
        <v>158</v>
      </c>
      <c r="B23" s="43" t="s">
        <v>65</v>
      </c>
      <c r="C23" s="63">
        <v>800</v>
      </c>
      <c r="D23" s="27" t="s">
        <v>101</v>
      </c>
      <c r="E23" s="9" t="s">
        <v>234</v>
      </c>
      <c r="F23" s="18"/>
    </row>
    <row r="24" spans="1:10" x14ac:dyDescent="0.25">
      <c r="A24" s="26" t="s">
        <v>159</v>
      </c>
      <c r="B24" s="26" t="s">
        <v>16</v>
      </c>
      <c r="C24" s="63">
        <v>1712</v>
      </c>
      <c r="D24" s="35" t="s">
        <v>122</v>
      </c>
      <c r="E24" s="65"/>
      <c r="F24" s="18"/>
      <c r="H24" s="40"/>
      <c r="I24" s="59"/>
      <c r="J24" s="59"/>
    </row>
    <row r="25" spans="1:10" x14ac:dyDescent="0.25">
      <c r="A25" s="64" t="s">
        <v>160</v>
      </c>
      <c r="B25" s="26" t="s">
        <v>66</v>
      </c>
      <c r="C25" s="63">
        <v>1299</v>
      </c>
      <c r="D25" s="27" t="s">
        <v>123</v>
      </c>
      <c r="E25" s="36"/>
      <c r="F25" s="18"/>
      <c r="H25" s="61"/>
    </row>
    <row r="26" spans="1:10" x14ac:dyDescent="0.25">
      <c r="A26" s="64" t="s">
        <v>161</v>
      </c>
      <c r="B26" s="26" t="s">
        <v>67</v>
      </c>
      <c r="C26" s="63">
        <v>7750</v>
      </c>
      <c r="D26" s="27" t="s">
        <v>125</v>
      </c>
      <c r="E26" s="66"/>
      <c r="F26" s="18"/>
      <c r="H26" s="61"/>
    </row>
    <row r="27" spans="1:10" x14ac:dyDescent="0.25">
      <c r="A27" s="46" t="s">
        <v>162</v>
      </c>
      <c r="B27" s="35" t="s">
        <v>55</v>
      </c>
      <c r="C27" s="63">
        <v>2500</v>
      </c>
      <c r="D27" s="27" t="s">
        <v>124</v>
      </c>
      <c r="E27" s="66"/>
      <c r="F27" s="18"/>
      <c r="H27" s="61"/>
    </row>
    <row r="28" spans="1:10" x14ac:dyDescent="0.25">
      <c r="A28" s="46" t="s">
        <v>163</v>
      </c>
      <c r="B28" s="35" t="s">
        <v>61</v>
      </c>
      <c r="C28" s="63">
        <v>100</v>
      </c>
      <c r="D28" s="27" t="s">
        <v>102</v>
      </c>
      <c r="E28" s="66" t="s">
        <v>223</v>
      </c>
      <c r="F28" s="18"/>
      <c r="H28" s="41"/>
    </row>
    <row r="29" spans="1:10" x14ac:dyDescent="0.25">
      <c r="A29" s="46" t="s">
        <v>164</v>
      </c>
      <c r="B29" s="35" t="s">
        <v>62</v>
      </c>
      <c r="C29" s="63">
        <v>62</v>
      </c>
      <c r="D29" s="27" t="s">
        <v>103</v>
      </c>
      <c r="E29" s="66" t="s">
        <v>219</v>
      </c>
      <c r="F29" s="18"/>
      <c r="H29" s="40"/>
    </row>
    <row r="30" spans="1:10" x14ac:dyDescent="0.25">
      <c r="A30" s="48" t="s">
        <v>165</v>
      </c>
      <c r="B30" s="95" t="s">
        <v>57</v>
      </c>
      <c r="C30" s="96">
        <v>200</v>
      </c>
      <c r="D30" s="35" t="s">
        <v>104</v>
      </c>
      <c r="E30" s="13" t="s">
        <v>220</v>
      </c>
      <c r="F30" s="18"/>
      <c r="H30" s="40"/>
      <c r="J30" s="1"/>
    </row>
    <row r="31" spans="1:10" x14ac:dyDescent="0.25">
      <c r="A31" s="2"/>
      <c r="B31" s="51" t="s">
        <v>2</v>
      </c>
      <c r="C31" s="52">
        <f>SUM(C20:C30)</f>
        <v>16643</v>
      </c>
      <c r="D31" s="9"/>
      <c r="E31" s="58"/>
      <c r="F31" s="18" t="s">
        <v>39</v>
      </c>
      <c r="H31" s="60"/>
    </row>
    <row r="32" spans="1:10" x14ac:dyDescent="0.25">
      <c r="A32" s="2"/>
      <c r="B32" s="16"/>
      <c r="C32" s="34"/>
      <c r="D32" s="9"/>
      <c r="E32" s="57"/>
      <c r="F32" s="19"/>
    </row>
    <row r="33" spans="1:8" x14ac:dyDescent="0.25">
      <c r="A33" s="75" t="s">
        <v>127</v>
      </c>
      <c r="B33" s="4" t="s">
        <v>4</v>
      </c>
      <c r="C33" s="9"/>
      <c r="D33" s="9"/>
      <c r="E33" s="9"/>
      <c r="F33" s="19"/>
      <c r="H33" s="59"/>
    </row>
    <row r="34" spans="1:8" x14ac:dyDescent="0.25">
      <c r="A34" s="26" t="s">
        <v>166</v>
      </c>
      <c r="B34" s="26" t="s">
        <v>17</v>
      </c>
      <c r="C34" s="28">
        <v>3000</v>
      </c>
      <c r="D34" s="28" t="s">
        <v>105</v>
      </c>
      <c r="E34" s="9" t="s">
        <v>235</v>
      </c>
      <c r="F34" s="19"/>
    </row>
    <row r="35" spans="1:8" x14ac:dyDescent="0.25">
      <c r="A35" s="26" t="s">
        <v>167</v>
      </c>
      <c r="B35" s="26" t="s">
        <v>18</v>
      </c>
      <c r="C35" s="28">
        <v>300</v>
      </c>
      <c r="D35" s="28" t="s">
        <v>106</v>
      </c>
      <c r="E35" s="9"/>
      <c r="F35" s="18" t="s">
        <v>41</v>
      </c>
    </row>
    <row r="36" spans="1:8" x14ac:dyDescent="0.25">
      <c r="A36" s="43" t="s">
        <v>168</v>
      </c>
      <c r="B36" s="43" t="s">
        <v>35</v>
      </c>
      <c r="C36" s="28">
        <v>650</v>
      </c>
      <c r="D36" s="28" t="s">
        <v>107</v>
      </c>
      <c r="E36" s="9"/>
      <c r="F36" s="18"/>
      <c r="G36" s="1"/>
    </row>
    <row r="37" spans="1:8" x14ac:dyDescent="0.25">
      <c r="A37" s="43" t="s">
        <v>211</v>
      </c>
      <c r="B37" s="43" t="s">
        <v>89</v>
      </c>
      <c r="C37" s="28">
        <v>500</v>
      </c>
      <c r="D37" s="28" t="s">
        <v>107</v>
      </c>
      <c r="E37" s="9"/>
      <c r="F37" s="18"/>
    </row>
    <row r="38" spans="1:8" x14ac:dyDescent="0.25">
      <c r="A38" s="26" t="s">
        <v>169</v>
      </c>
      <c r="B38" s="26" t="s">
        <v>77</v>
      </c>
      <c r="C38" s="28">
        <v>350</v>
      </c>
      <c r="D38" s="28" t="s">
        <v>108</v>
      </c>
      <c r="E38" s="9"/>
      <c r="F38" s="18"/>
    </row>
    <row r="39" spans="1:8" x14ac:dyDescent="0.25">
      <c r="A39" s="26" t="s">
        <v>170</v>
      </c>
      <c r="B39" s="26" t="s">
        <v>49</v>
      </c>
      <c r="C39" s="28">
        <v>500</v>
      </c>
      <c r="D39" s="28" t="s">
        <v>109</v>
      </c>
      <c r="E39" s="9"/>
      <c r="F39" s="18"/>
    </row>
    <row r="40" spans="1:8" x14ac:dyDescent="0.25">
      <c r="A40" s="26" t="s">
        <v>171</v>
      </c>
      <c r="B40" s="26" t="s">
        <v>48</v>
      </c>
      <c r="C40" s="28">
        <v>350</v>
      </c>
      <c r="D40" s="28" t="s">
        <v>106</v>
      </c>
      <c r="E40" s="9"/>
      <c r="F40" s="18" t="s">
        <v>40</v>
      </c>
    </row>
    <row r="41" spans="1:8" x14ac:dyDescent="0.25">
      <c r="A41" s="26" t="s">
        <v>172</v>
      </c>
      <c r="B41" s="26" t="s">
        <v>78</v>
      </c>
      <c r="C41" s="28">
        <v>1000</v>
      </c>
      <c r="D41" s="28" t="s">
        <v>110</v>
      </c>
      <c r="E41" s="9"/>
      <c r="F41" s="18" t="s">
        <v>50</v>
      </c>
    </row>
    <row r="42" spans="1:8" x14ac:dyDescent="0.25">
      <c r="A42" s="26" t="s">
        <v>173</v>
      </c>
      <c r="B42" s="26" t="s">
        <v>87</v>
      </c>
      <c r="C42" s="28">
        <v>250</v>
      </c>
      <c r="D42" s="28" t="s">
        <v>111</v>
      </c>
      <c r="E42" s="13"/>
      <c r="F42" s="18" t="s">
        <v>42</v>
      </c>
    </row>
    <row r="43" spans="1:8" x14ac:dyDescent="0.25">
      <c r="A43" s="26" t="s">
        <v>174</v>
      </c>
      <c r="B43" s="26" t="s">
        <v>8</v>
      </c>
      <c r="C43" s="28">
        <v>300</v>
      </c>
      <c r="D43" s="35" t="s">
        <v>112</v>
      </c>
      <c r="E43" s="13" t="s">
        <v>236</v>
      </c>
      <c r="F43" s="18"/>
    </row>
    <row r="44" spans="1:8" x14ac:dyDescent="0.25">
      <c r="A44" s="47" t="s">
        <v>196</v>
      </c>
      <c r="B44" s="26" t="s">
        <v>197</v>
      </c>
      <c r="C44" s="28">
        <v>2500</v>
      </c>
      <c r="D44" s="90" t="s">
        <v>197</v>
      </c>
      <c r="F44" s="18"/>
    </row>
    <row r="45" spans="1:8" x14ac:dyDescent="0.25">
      <c r="A45" s="2"/>
      <c r="B45" s="33" t="s">
        <v>2</v>
      </c>
      <c r="C45" s="28">
        <f>SUM(C34:C44)</f>
        <v>9700</v>
      </c>
      <c r="D45" s="9"/>
      <c r="E45" s="9"/>
      <c r="F45" s="18" t="s">
        <v>43</v>
      </c>
    </row>
    <row r="46" spans="1:8" x14ac:dyDescent="0.25">
      <c r="A46" s="2"/>
      <c r="B46" s="56"/>
      <c r="C46" s="34"/>
      <c r="D46" s="9"/>
      <c r="E46" s="9"/>
      <c r="F46" s="19"/>
    </row>
    <row r="47" spans="1:8" x14ac:dyDescent="0.25">
      <c r="A47" s="75" t="s">
        <v>1</v>
      </c>
      <c r="B47" s="4" t="s">
        <v>5</v>
      </c>
      <c r="C47" s="9"/>
      <c r="D47" s="9"/>
      <c r="E47" s="9"/>
      <c r="F47" s="19"/>
    </row>
    <row r="48" spans="1:8" x14ac:dyDescent="0.25">
      <c r="A48" s="26" t="s">
        <v>175</v>
      </c>
      <c r="B48" s="26" t="s">
        <v>69</v>
      </c>
      <c r="C48" s="28">
        <v>253.38</v>
      </c>
      <c r="D48" s="28" t="s">
        <v>126</v>
      </c>
      <c r="E48" s="9" t="s">
        <v>237</v>
      </c>
      <c r="F48" s="19"/>
    </row>
    <row r="49" spans="1:6" x14ac:dyDescent="0.25">
      <c r="A49" s="26" t="s">
        <v>176</v>
      </c>
      <c r="B49" s="26" t="s">
        <v>73</v>
      </c>
      <c r="C49" s="28">
        <v>20</v>
      </c>
      <c r="D49" s="28" t="s">
        <v>74</v>
      </c>
      <c r="E49" s="2"/>
      <c r="F49" s="17"/>
    </row>
    <row r="50" spans="1:6" x14ac:dyDescent="0.25">
      <c r="A50" s="26" t="s">
        <v>177</v>
      </c>
      <c r="B50" s="26" t="s">
        <v>70</v>
      </c>
      <c r="C50" s="28">
        <v>152</v>
      </c>
      <c r="D50" s="28" t="s">
        <v>71</v>
      </c>
      <c r="E50" s="2"/>
      <c r="F50" s="17"/>
    </row>
    <row r="51" spans="1:6" x14ac:dyDescent="0.25">
      <c r="A51" s="26" t="s">
        <v>178</v>
      </c>
      <c r="B51" s="26" t="s">
        <v>72</v>
      </c>
      <c r="C51" s="28">
        <v>506</v>
      </c>
      <c r="D51" s="28" t="s">
        <v>75</v>
      </c>
      <c r="E51" s="2"/>
      <c r="F51" s="5"/>
    </row>
    <row r="52" spans="1:6" x14ac:dyDescent="0.25">
      <c r="A52" s="26" t="s">
        <v>179</v>
      </c>
      <c r="B52" s="26" t="s">
        <v>19</v>
      </c>
      <c r="C52" s="28">
        <v>1300</v>
      </c>
      <c r="D52" s="28" t="s">
        <v>113</v>
      </c>
      <c r="E52" s="9" t="s">
        <v>238</v>
      </c>
      <c r="F52" s="5"/>
    </row>
    <row r="53" spans="1:6" x14ac:dyDescent="0.25">
      <c r="A53" s="26" t="s">
        <v>180</v>
      </c>
      <c r="B53" s="26" t="s">
        <v>19</v>
      </c>
      <c r="C53" s="28">
        <v>400</v>
      </c>
      <c r="D53" s="28" t="s">
        <v>113</v>
      </c>
      <c r="F53" s="5"/>
    </row>
    <row r="54" spans="1:6" x14ac:dyDescent="0.25">
      <c r="A54" s="29" t="s">
        <v>181</v>
      </c>
      <c r="B54" s="26" t="s">
        <v>20</v>
      </c>
      <c r="C54" s="27">
        <v>2204</v>
      </c>
      <c r="D54" s="28" t="s">
        <v>114</v>
      </c>
      <c r="E54" s="9"/>
      <c r="F54" s="5"/>
    </row>
    <row r="55" spans="1:6" x14ac:dyDescent="0.25">
      <c r="A55" s="29" t="s">
        <v>182</v>
      </c>
      <c r="B55" s="26" t="s">
        <v>20</v>
      </c>
      <c r="C55" s="49">
        <v>2204</v>
      </c>
      <c r="D55" s="28" t="s">
        <v>114</v>
      </c>
      <c r="E55" s="9"/>
      <c r="F55" s="5"/>
    </row>
    <row r="56" spans="1:6" x14ac:dyDescent="0.25">
      <c r="A56" s="29" t="s">
        <v>183</v>
      </c>
      <c r="B56" s="26" t="s">
        <v>20</v>
      </c>
      <c r="C56" s="49">
        <v>290</v>
      </c>
      <c r="D56" s="28" t="s">
        <v>114</v>
      </c>
      <c r="E56" s="13"/>
      <c r="F56" s="5"/>
    </row>
    <row r="57" spans="1:6" x14ac:dyDescent="0.25">
      <c r="A57" s="29" t="s">
        <v>184</v>
      </c>
      <c r="B57" s="26" t="s">
        <v>21</v>
      </c>
      <c r="C57" s="53">
        <v>1596</v>
      </c>
      <c r="D57" s="28" t="s">
        <v>115</v>
      </c>
      <c r="E57" s="13"/>
      <c r="F57" s="19"/>
    </row>
    <row r="58" spans="1:6" x14ac:dyDescent="0.25">
      <c r="A58" s="29" t="s">
        <v>185</v>
      </c>
      <c r="B58" s="26" t="s">
        <v>21</v>
      </c>
      <c r="C58" s="49">
        <v>1596</v>
      </c>
      <c r="D58" s="28" t="s">
        <v>115</v>
      </c>
      <c r="E58" s="13"/>
      <c r="F58" s="19"/>
    </row>
    <row r="59" spans="1:6" x14ac:dyDescent="0.25">
      <c r="A59" s="29" t="s">
        <v>186</v>
      </c>
      <c r="B59" s="47" t="s">
        <v>21</v>
      </c>
      <c r="C59" s="50">
        <v>210</v>
      </c>
      <c r="D59" s="28" t="s">
        <v>115</v>
      </c>
      <c r="E59" s="13"/>
      <c r="F59" s="19"/>
    </row>
    <row r="60" spans="1:6" x14ac:dyDescent="0.25">
      <c r="A60" s="2"/>
      <c r="B60" s="33" t="s">
        <v>2</v>
      </c>
      <c r="C60" s="54">
        <f>SUM(C52:C59)</f>
        <v>9800</v>
      </c>
      <c r="D60" s="32"/>
      <c r="E60" s="9"/>
      <c r="F60" s="19"/>
    </row>
    <row r="61" spans="1:6" x14ac:dyDescent="0.25">
      <c r="A61" s="2"/>
      <c r="B61" s="16"/>
      <c r="C61" s="10"/>
      <c r="D61" s="11"/>
      <c r="E61" s="11"/>
      <c r="F61" s="19"/>
    </row>
    <row r="62" spans="1:6" x14ac:dyDescent="0.25">
      <c r="A62" s="76" t="s">
        <v>7</v>
      </c>
      <c r="B62" s="4" t="s">
        <v>6</v>
      </c>
      <c r="C62" s="9"/>
      <c r="D62" s="9"/>
      <c r="E62" s="11"/>
      <c r="F62" s="18" t="s">
        <v>38</v>
      </c>
    </row>
    <row r="63" spans="1:6" x14ac:dyDescent="0.25">
      <c r="A63" s="26" t="s">
        <v>187</v>
      </c>
      <c r="B63" s="26" t="s">
        <v>9</v>
      </c>
      <c r="C63" s="28">
        <v>98</v>
      </c>
      <c r="D63" s="28" t="s">
        <v>116</v>
      </c>
      <c r="E63" s="9"/>
      <c r="F63" s="18" t="s">
        <v>44</v>
      </c>
    </row>
    <row r="64" spans="1:6" x14ac:dyDescent="0.25">
      <c r="A64" s="26" t="s">
        <v>188</v>
      </c>
      <c r="B64" s="26" t="s">
        <v>10</v>
      </c>
      <c r="C64" s="28">
        <v>36</v>
      </c>
      <c r="D64" s="28" t="s">
        <v>117</v>
      </c>
      <c r="E64" s="9"/>
      <c r="F64" s="18"/>
    </row>
    <row r="65" spans="1:6" x14ac:dyDescent="0.25">
      <c r="A65" s="26" t="s">
        <v>189</v>
      </c>
      <c r="B65" s="26" t="s">
        <v>11</v>
      </c>
      <c r="C65" s="28">
        <v>200</v>
      </c>
      <c r="D65" s="69" t="s">
        <v>118</v>
      </c>
      <c r="E65" s="9" t="s">
        <v>221</v>
      </c>
      <c r="F65" s="19"/>
    </row>
    <row r="66" spans="1:6" x14ac:dyDescent="0.25">
      <c r="A66" s="26" t="s">
        <v>190</v>
      </c>
      <c r="B66" s="26" t="s">
        <v>56</v>
      </c>
      <c r="C66" s="28">
        <v>600</v>
      </c>
      <c r="D66" s="28" t="s">
        <v>119</v>
      </c>
      <c r="E66" s="9"/>
      <c r="F66" s="19"/>
    </row>
    <row r="67" spans="1:6" x14ac:dyDescent="0.25">
      <c r="A67" s="26" t="s">
        <v>191</v>
      </c>
      <c r="B67" s="26" t="s">
        <v>12</v>
      </c>
      <c r="C67" s="28">
        <v>35</v>
      </c>
      <c r="D67" s="28" t="s">
        <v>120</v>
      </c>
      <c r="E67" s="9"/>
      <c r="F67" s="19"/>
    </row>
    <row r="68" spans="1:6" x14ac:dyDescent="0.25">
      <c r="A68" s="26" t="s">
        <v>192</v>
      </c>
      <c r="B68" s="26" t="s">
        <v>79</v>
      </c>
      <c r="C68" s="28">
        <v>1295</v>
      </c>
      <c r="D68" s="28" t="s">
        <v>128</v>
      </c>
      <c r="E68" s="9"/>
      <c r="F68" s="19"/>
    </row>
    <row r="69" spans="1:6" x14ac:dyDescent="0.25">
      <c r="A69" s="26" t="s">
        <v>193</v>
      </c>
      <c r="B69" s="26" t="s">
        <v>13</v>
      </c>
      <c r="C69" s="28">
        <v>400</v>
      </c>
      <c r="D69" s="28" t="s">
        <v>121</v>
      </c>
      <c r="E69" s="9"/>
      <c r="F69" s="19"/>
    </row>
    <row r="70" spans="1:6" x14ac:dyDescent="0.25">
      <c r="A70" s="2"/>
      <c r="B70" s="33" t="s">
        <v>2</v>
      </c>
      <c r="C70" s="28">
        <f>SUM(C63:C69)</f>
        <v>2664</v>
      </c>
      <c r="D70" s="28"/>
      <c r="E70" s="9"/>
      <c r="F70" s="19"/>
    </row>
    <row r="71" spans="1:6" x14ac:dyDescent="0.25">
      <c r="A71" s="2"/>
      <c r="B71" s="37"/>
      <c r="C71" s="38"/>
      <c r="D71" s="9"/>
      <c r="E71" s="9"/>
      <c r="F71" s="20"/>
    </row>
    <row r="72" spans="1:6" x14ac:dyDescent="0.25">
      <c r="A72" s="2"/>
      <c r="B72" s="33" t="s">
        <v>14</v>
      </c>
      <c r="C72" s="28">
        <f>SUM(C17+C31+C45+C60+C70)</f>
        <v>80872</v>
      </c>
      <c r="D72" s="28"/>
      <c r="E72" s="9"/>
      <c r="F72" s="20"/>
    </row>
    <row r="73" spans="1:6" x14ac:dyDescent="0.25">
      <c r="A73" s="2"/>
      <c r="B73" s="94" t="s">
        <v>26</v>
      </c>
      <c r="C73" s="28">
        <f>SUM(3/100*C72)</f>
        <v>2426.16</v>
      </c>
      <c r="D73" s="28"/>
      <c r="E73" s="9"/>
      <c r="F73" s="20"/>
    </row>
    <row r="74" spans="1:6" x14ac:dyDescent="0.25">
      <c r="A74" s="2"/>
      <c r="B74" s="33" t="s">
        <v>22</v>
      </c>
      <c r="C74" s="32">
        <f>SUM(C72+C73)</f>
        <v>83298.16</v>
      </c>
      <c r="D74" s="32"/>
      <c r="E74" s="9"/>
      <c r="F74" s="20"/>
    </row>
    <row r="75" spans="1:6" x14ac:dyDescent="0.25">
      <c r="A75" s="2"/>
      <c r="B75" s="3"/>
      <c r="C75" s="11"/>
      <c r="D75" s="11"/>
      <c r="E75" s="11"/>
      <c r="F75" s="20"/>
    </row>
    <row r="76" spans="1:6" x14ac:dyDescent="0.25">
      <c r="A76" s="2"/>
      <c r="B76" s="77" t="s">
        <v>34</v>
      </c>
      <c r="C76" s="32"/>
      <c r="D76" s="11"/>
      <c r="E76" s="11"/>
      <c r="F76" s="20"/>
    </row>
    <row r="77" spans="1:6" x14ac:dyDescent="0.25">
      <c r="A77" s="2"/>
      <c r="B77" s="78" t="s">
        <v>0</v>
      </c>
      <c r="C77" s="79">
        <f>(C17)</f>
        <v>42065</v>
      </c>
      <c r="D77" s="11"/>
      <c r="E77" s="11"/>
      <c r="F77" s="20"/>
    </row>
    <row r="78" spans="1:6" x14ac:dyDescent="0.25">
      <c r="A78" s="2"/>
      <c r="B78" s="78" t="s">
        <v>3</v>
      </c>
      <c r="C78" s="79">
        <f>(C31)</f>
        <v>16643</v>
      </c>
      <c r="D78" s="11"/>
      <c r="E78" s="11"/>
      <c r="F78" s="21"/>
    </row>
    <row r="79" spans="1:6" x14ac:dyDescent="0.25">
      <c r="A79" s="2"/>
      <c r="B79" s="78" t="s">
        <v>24</v>
      </c>
      <c r="C79" s="79">
        <f>(C45)</f>
        <v>9700</v>
      </c>
      <c r="D79" s="11"/>
      <c r="E79" s="11"/>
      <c r="F79" s="21"/>
    </row>
    <row r="80" spans="1:6" x14ac:dyDescent="0.25">
      <c r="A80" s="2"/>
      <c r="B80" s="78" t="s">
        <v>25</v>
      </c>
      <c r="C80" s="79">
        <f>(C60)</f>
        <v>9800</v>
      </c>
      <c r="D80" s="11"/>
      <c r="E80" s="11"/>
      <c r="F80" s="19"/>
    </row>
    <row r="81" spans="1:6" x14ac:dyDescent="0.25">
      <c r="B81" s="78" t="s">
        <v>6</v>
      </c>
      <c r="C81" s="79">
        <f>(C70)</f>
        <v>2664</v>
      </c>
      <c r="D81" s="11"/>
      <c r="E81" s="11"/>
      <c r="F81" s="22" t="s">
        <v>28</v>
      </c>
    </row>
    <row r="82" spans="1:6" x14ac:dyDescent="0.25">
      <c r="B82" s="7"/>
      <c r="C82" s="9"/>
      <c r="D82" s="9"/>
      <c r="E82" s="11"/>
      <c r="F82" s="23" t="s">
        <v>28</v>
      </c>
    </row>
    <row r="83" spans="1:6" x14ac:dyDescent="0.25">
      <c r="B83" s="33" t="s">
        <v>37</v>
      </c>
      <c r="C83" s="28" t="s">
        <v>209</v>
      </c>
      <c r="E83" s="9"/>
      <c r="F83" s="20"/>
    </row>
    <row r="84" spans="1:6" x14ac:dyDescent="0.25">
      <c r="B84" s="80" t="s">
        <v>136</v>
      </c>
      <c r="C84" s="81">
        <v>7500</v>
      </c>
      <c r="D84" s="35"/>
      <c r="E84" s="9"/>
      <c r="F84" s="24"/>
    </row>
    <row r="85" spans="1:6" x14ac:dyDescent="0.25">
      <c r="B85" s="80" t="s">
        <v>137</v>
      </c>
      <c r="C85" s="81">
        <v>2500</v>
      </c>
      <c r="D85" s="35"/>
      <c r="E85" s="9" t="s">
        <v>239</v>
      </c>
      <c r="F85" s="25"/>
    </row>
    <row r="86" spans="1:6" x14ac:dyDescent="0.25">
      <c r="B86" s="80" t="s">
        <v>138</v>
      </c>
      <c r="C86" s="81">
        <v>15000</v>
      </c>
      <c r="D86" s="35"/>
      <c r="E86" s="9"/>
      <c r="F86" s="25"/>
    </row>
    <row r="87" spans="1:6" x14ac:dyDescent="0.25">
      <c r="B87" s="80" t="s">
        <v>202</v>
      </c>
      <c r="C87" s="81">
        <v>29750</v>
      </c>
      <c r="D87" s="35"/>
      <c r="E87" s="9"/>
      <c r="F87" s="25"/>
    </row>
    <row r="88" spans="1:6" x14ac:dyDescent="0.25">
      <c r="B88" s="35" t="s">
        <v>205</v>
      </c>
      <c r="C88" s="81">
        <v>10000</v>
      </c>
      <c r="D88" s="28"/>
      <c r="E88" s="9"/>
      <c r="F88" s="25"/>
    </row>
    <row r="89" spans="1:6" x14ac:dyDescent="0.25">
      <c r="E89" s="14"/>
      <c r="F89" s="17"/>
    </row>
    <row r="90" spans="1:6" ht="15.75" x14ac:dyDescent="0.25">
      <c r="A90" s="91" t="s">
        <v>139</v>
      </c>
      <c r="B90" s="93" t="s">
        <v>199</v>
      </c>
      <c r="C90" s="82">
        <v>464</v>
      </c>
      <c r="D90" s="35" t="s">
        <v>130</v>
      </c>
      <c r="E90" s="9"/>
      <c r="F90" s="12"/>
    </row>
    <row r="91" spans="1:6" x14ac:dyDescent="0.25">
      <c r="A91" s="92" t="s">
        <v>204</v>
      </c>
      <c r="B91" s="93" t="s">
        <v>194</v>
      </c>
      <c r="C91" s="82">
        <v>928</v>
      </c>
      <c r="D91" s="35" t="s">
        <v>131</v>
      </c>
      <c r="E91" s="9"/>
      <c r="F91" s="9"/>
    </row>
    <row r="92" spans="1:6" ht="15.75" x14ac:dyDescent="0.25">
      <c r="A92" t="s">
        <v>141</v>
      </c>
      <c r="B92" s="35" t="s">
        <v>207</v>
      </c>
      <c r="C92" s="82">
        <v>1856</v>
      </c>
      <c r="D92" s="28" t="s">
        <v>132</v>
      </c>
      <c r="E92" s="13"/>
      <c r="F92" s="15"/>
    </row>
    <row r="93" spans="1:6" ht="15.75" x14ac:dyDescent="0.25">
      <c r="A93" t="s">
        <v>140</v>
      </c>
      <c r="B93" s="35" t="s">
        <v>206</v>
      </c>
      <c r="C93" s="82">
        <v>1392</v>
      </c>
      <c r="D93" s="28" t="s">
        <v>133</v>
      </c>
      <c r="E93" s="13"/>
      <c r="F93" s="15"/>
    </row>
    <row r="94" spans="1:6" ht="15.75" x14ac:dyDescent="0.25">
      <c r="A94" t="s">
        <v>203</v>
      </c>
      <c r="B94" s="93" t="s">
        <v>82</v>
      </c>
      <c r="C94" s="82">
        <v>2320</v>
      </c>
      <c r="D94" s="28" t="s">
        <v>134</v>
      </c>
      <c r="E94" s="13"/>
      <c r="F94" s="15"/>
    </row>
    <row r="95" spans="1:6" ht="15.75" x14ac:dyDescent="0.25">
      <c r="B95" s="93" t="s">
        <v>198</v>
      </c>
      <c r="C95" s="82">
        <v>928</v>
      </c>
      <c r="D95" s="28" t="s">
        <v>131</v>
      </c>
      <c r="E95" s="13"/>
      <c r="F95" s="15"/>
    </row>
    <row r="96" spans="1:6" x14ac:dyDescent="0.25">
      <c r="B96" s="93" t="s">
        <v>81</v>
      </c>
      <c r="C96" s="82">
        <v>1392</v>
      </c>
      <c r="D96" s="35" t="s">
        <v>133</v>
      </c>
      <c r="E96" s="13"/>
      <c r="F96" s="62"/>
    </row>
    <row r="97" spans="1:6" x14ac:dyDescent="0.25">
      <c r="B97" s="93" t="s">
        <v>83</v>
      </c>
      <c r="C97" s="82">
        <v>464</v>
      </c>
      <c r="D97" s="28" t="s">
        <v>130</v>
      </c>
      <c r="E97" s="13"/>
      <c r="F97" s="62"/>
    </row>
    <row r="98" spans="1:6" x14ac:dyDescent="0.25">
      <c r="B98" s="93" t="s">
        <v>84</v>
      </c>
      <c r="C98" s="82">
        <v>1392</v>
      </c>
      <c r="D98" s="28" t="s">
        <v>133</v>
      </c>
      <c r="E98" s="13"/>
      <c r="F98" s="62"/>
    </row>
    <row r="99" spans="1:6" x14ac:dyDescent="0.25">
      <c r="B99" s="35" t="s">
        <v>85</v>
      </c>
      <c r="C99" s="82">
        <v>1392</v>
      </c>
      <c r="D99" s="28" t="s">
        <v>133</v>
      </c>
      <c r="E99" s="13"/>
      <c r="F99" s="62"/>
    </row>
    <row r="100" spans="1:6" x14ac:dyDescent="0.25">
      <c r="B100" s="93" t="s">
        <v>80</v>
      </c>
      <c r="C100" s="82">
        <v>4640</v>
      </c>
      <c r="D100" s="28" t="s">
        <v>135</v>
      </c>
      <c r="E100" t="s">
        <v>222</v>
      </c>
    </row>
    <row r="101" spans="1:6" x14ac:dyDescent="0.25">
      <c r="B101" s="83" t="s">
        <v>208</v>
      </c>
      <c r="C101" s="84">
        <v>1392</v>
      </c>
      <c r="D101" s="85" t="s">
        <v>133</v>
      </c>
      <c r="E101" s="13"/>
      <c r="F101" s="39"/>
    </row>
    <row r="102" spans="1:6" ht="15.75" x14ac:dyDescent="0.25">
      <c r="B102" s="33" t="s">
        <v>23</v>
      </c>
      <c r="C102" s="86">
        <f>SUM(C84:C101)</f>
        <v>83310</v>
      </c>
      <c r="D102" s="87"/>
      <c r="E102" s="6"/>
    </row>
    <row r="103" spans="1:6" x14ac:dyDescent="0.25">
      <c r="B103" s="2"/>
      <c r="C103" s="57"/>
      <c r="D103" s="1"/>
      <c r="E103" s="1"/>
    </row>
    <row r="104" spans="1:6" ht="15.75" x14ac:dyDescent="0.25">
      <c r="B104" s="88" t="s">
        <v>31</v>
      </c>
      <c r="C104" s="89">
        <f>SUM(C102-C74)</f>
        <v>11.839999999996508</v>
      </c>
    </row>
    <row r="105" spans="1:6" ht="15.75" x14ac:dyDescent="0.25">
      <c r="B105" s="99"/>
      <c r="C105" s="100"/>
    </row>
    <row r="106" spans="1:6" x14ac:dyDescent="0.25">
      <c r="A106" s="4" t="s">
        <v>224</v>
      </c>
      <c r="B106" s="98" t="s">
        <v>241</v>
      </c>
      <c r="C106" s="4"/>
    </row>
    <row r="107" spans="1:6" x14ac:dyDescent="0.25">
      <c r="B107" s="4" t="s">
        <v>240</v>
      </c>
      <c r="C107" s="4"/>
    </row>
    <row r="108" spans="1:6" x14ac:dyDescent="0.25">
      <c r="B108" s="98" t="s">
        <v>247</v>
      </c>
      <c r="C108" s="4"/>
    </row>
    <row r="109" spans="1:6" x14ac:dyDescent="0.25">
      <c r="B109" s="98" t="s">
        <v>242</v>
      </c>
      <c r="C109" s="4"/>
    </row>
    <row r="110" spans="1:6" x14ac:dyDescent="0.25">
      <c r="B110" s="98" t="s">
        <v>243</v>
      </c>
      <c r="C110" s="4"/>
    </row>
    <row r="111" spans="1:6" x14ac:dyDescent="0.25">
      <c r="B111" s="98" t="s">
        <v>244</v>
      </c>
      <c r="C111" s="4"/>
    </row>
    <row r="112" spans="1:6" x14ac:dyDescent="0.25">
      <c r="B112" s="4" t="s">
        <v>245</v>
      </c>
      <c r="C112" s="4"/>
    </row>
    <row r="113" spans="2:3" x14ac:dyDescent="0.25">
      <c r="B113" s="4" t="s">
        <v>248</v>
      </c>
      <c r="C113" s="4"/>
    </row>
    <row r="114" spans="2:3" x14ac:dyDescent="0.25">
      <c r="B114" s="98" t="s">
        <v>246</v>
      </c>
      <c r="C114" s="4"/>
    </row>
    <row r="115" spans="2:3" x14ac:dyDescent="0.25">
      <c r="B115" s="3"/>
      <c r="C115" s="4"/>
    </row>
  </sheetData>
  <conditionalFormatting sqref="E101 E90:E99">
    <cfRule type="cellIs" dxfId="1" priority="1" operator="lessThan">
      <formula>0</formula>
    </cfRule>
    <cfRule type="cellIs" dxfId="0" priority="2" operator="greaterThan">
      <formula>0</formula>
    </cfRule>
  </conditionalFormatting>
  <pageMargins left="0.75" right="0.75" top="1" bottom="1" header="0.5" footer="0.5"/>
  <pageSetup paperSize="8" scale="47" orientation="portrait" horizontalDpi="4294967292" verticalDpi="4294967292"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815027B-D4E3-4DEA-8D44-F41DF427659B}"/>
</file>

<file path=customXml/itemProps2.xml><?xml version="1.0" encoding="utf-8"?>
<ds:datastoreItem xmlns:ds="http://schemas.openxmlformats.org/officeDocument/2006/customXml" ds:itemID="{231793EF-C1F2-409A-999E-B3AD5DCD227C}"/>
</file>

<file path=customXml/itemProps3.xml><?xml version="1.0" encoding="utf-8"?>
<ds:datastoreItem xmlns:ds="http://schemas.openxmlformats.org/officeDocument/2006/customXml" ds:itemID="{B1F254B7-C328-4531-82F1-E599B8FEE3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(R&amp;D &amp; UK tour)</vt:lpstr>
      <vt:lpstr>'Budget (R&amp;D &amp; UK tour)'!Print_Area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Lowe</dc:creator>
  <cp:lastModifiedBy>Alvisl</cp:lastModifiedBy>
  <cp:lastPrinted>2016-07-19T15:18:40Z</cp:lastPrinted>
  <dcterms:created xsi:type="dcterms:W3CDTF">2013-12-12T14:13:06Z</dcterms:created>
  <dcterms:modified xsi:type="dcterms:W3CDTF">2016-07-28T11:04:29Z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