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HULL" sheetId="1" r:id="rId1"/>
  </sheets>
  <calcPr calcId="145621" concurrentCalc="0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3" i="1"/>
  <c r="E55" i="1"/>
  <c r="E56" i="1"/>
  <c r="E58" i="1"/>
  <c r="E62" i="1"/>
  <c r="E81" i="1"/>
  <c r="E127" i="1"/>
  <c r="E124" i="1"/>
  <c r="E112" i="1"/>
  <c r="E104" i="1"/>
  <c r="E105" i="1"/>
  <c r="E101" i="1"/>
  <c r="E90" i="1"/>
  <c r="E91" i="1"/>
  <c r="E92" i="1"/>
  <c r="E93" i="1"/>
  <c r="E94" i="1"/>
  <c r="E84" i="1"/>
  <c r="E85" i="1"/>
  <c r="E87" i="1"/>
  <c r="E43" i="1"/>
  <c r="E44" i="1"/>
  <c r="E45" i="1"/>
  <c r="E46" i="1"/>
  <c r="E47" i="1"/>
  <c r="E48" i="1"/>
  <c r="E49" i="1"/>
  <c r="E52" i="1"/>
  <c r="E54" i="1"/>
  <c r="E57" i="1"/>
  <c r="E59" i="1"/>
  <c r="E60" i="1"/>
  <c r="E61" i="1"/>
  <c r="E63" i="1"/>
  <c r="E64" i="1"/>
  <c r="E65" i="1"/>
  <c r="E70" i="1"/>
  <c r="E114" i="1"/>
  <c r="E118" i="1"/>
  <c r="G43" i="1"/>
  <c r="G44" i="1"/>
  <c r="G45" i="1"/>
  <c r="G46" i="1"/>
  <c r="G47" i="1"/>
  <c r="G48" i="1"/>
  <c r="G54" i="1"/>
  <c r="G57" i="1"/>
  <c r="G61" i="1"/>
  <c r="G64" i="1"/>
  <c r="G65" i="1"/>
  <c r="G84" i="1"/>
  <c r="G85" i="1"/>
  <c r="G86" i="1"/>
  <c r="G90" i="1"/>
  <c r="G91" i="1"/>
  <c r="G92" i="1"/>
  <c r="G93" i="1"/>
  <c r="G114" i="1"/>
  <c r="E86" i="1"/>
  <c r="C7" i="1"/>
  <c r="C8" i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<sst xmlns="http://schemas.openxmlformats.org/spreadsheetml/2006/main" count="122" uniqueCount="104">
  <si>
    <t>HULL 17</t>
  </si>
  <si>
    <t>BUDGET: Creation + 1 week run</t>
  </si>
  <si>
    <t>PER WEEK</t>
  </si>
  <si>
    <t>Income</t>
  </si>
  <si>
    <t>HULL</t>
  </si>
  <si>
    <t>TAX BREAK</t>
  </si>
  <si>
    <t>SURPLUS / DEFECIT</t>
  </si>
  <si>
    <t>Artistic Spending - People: Get-In/ Fit-up/ Rehearsals/ Get-out</t>
  </si>
  <si>
    <t>People</t>
  </si>
  <si>
    <t>Rate / Fee</t>
  </si>
  <si>
    <t>Wks / Days</t>
  </si>
  <si>
    <t>Total</t>
  </si>
  <si>
    <t>Artistic Director / Designer</t>
  </si>
  <si>
    <t>FIXED</t>
  </si>
  <si>
    <t>CAD operator</t>
  </si>
  <si>
    <t>Structural Engineer</t>
  </si>
  <si>
    <t xml:space="preserve">Costume Designer </t>
  </si>
  <si>
    <t>Model box makers</t>
  </si>
  <si>
    <t xml:space="preserve">Architectural MODELLER </t>
  </si>
  <si>
    <t>Composer + sound design (from KoreaTBC)</t>
  </si>
  <si>
    <t>Graphics designer</t>
  </si>
  <si>
    <t>Website</t>
  </si>
  <si>
    <t xml:space="preserve">Performers </t>
  </si>
  <si>
    <t xml:space="preserve">Production Manager </t>
  </si>
  <si>
    <t xml:space="preserve">H&amp;S / Risk assessment support </t>
  </si>
  <si>
    <t>Technical Manager</t>
  </si>
  <si>
    <t>Technician (VIDEO)</t>
  </si>
  <si>
    <t>Technician (sound)</t>
  </si>
  <si>
    <t>Technician (LX)</t>
  </si>
  <si>
    <t>IT Technician (Specialist)</t>
  </si>
  <si>
    <t>Electrician (certified domestic)</t>
  </si>
  <si>
    <t xml:space="preserve">Company Stage Manager </t>
  </si>
  <si>
    <t>SM / TSM including (1 Korean / 1 Japanese: UK-based)</t>
  </si>
  <si>
    <t>AD / producton assistant / SM (KOR)</t>
  </si>
  <si>
    <t>Data Manager</t>
  </si>
  <si>
    <t>Set building manager (DARIO)</t>
  </si>
  <si>
    <t>Carpenter</t>
  </si>
  <si>
    <t>Scenic Art Head</t>
  </si>
  <si>
    <t>Scenic Artists</t>
  </si>
  <si>
    <t>Film editor</t>
  </si>
  <si>
    <t>General fit-up / technical crew</t>
  </si>
  <si>
    <t>Sub-total</t>
  </si>
  <si>
    <t>Artistic Spending- People: Running Costs</t>
  </si>
  <si>
    <t>Performers</t>
  </si>
  <si>
    <t xml:space="preserve">AD / producton assistant </t>
  </si>
  <si>
    <t>DATA Manager</t>
  </si>
  <si>
    <t>Stage Manager / TSM</t>
  </si>
  <si>
    <t>Artistic Spending - Travel &amp; Transport</t>
  </si>
  <si>
    <t xml:space="preserve">RELOCATION Director </t>
  </si>
  <si>
    <t>RELOCATION Company Stage Manager (fit-up)</t>
  </si>
  <si>
    <t>RELOCATION Company Stage Manager (show + de-rig)</t>
  </si>
  <si>
    <t>RELOCATION PM (fit-up + de-rig)</t>
  </si>
  <si>
    <t>RELOCATION UK performers (rehearsal)</t>
  </si>
  <si>
    <t>RELOCATION UK performers (show)</t>
  </si>
  <si>
    <t>RECLOATION SM / TSM (fit-up)</t>
  </si>
  <si>
    <t>RELOCAION SM / TSM (show + de-rig)</t>
  </si>
  <si>
    <t>RELOCATION AD / PA / SM (KOR) fit-up</t>
  </si>
  <si>
    <t>RELOCATION AD / PA / SM (KOR) show</t>
  </si>
  <si>
    <t>RELOCATION UK fit-up team (+ de-rig)</t>
  </si>
  <si>
    <t>INTERNATIONAL travel (KOR / JAP perf)</t>
  </si>
  <si>
    <t>Per -diems (KOR / JAP performers)</t>
  </si>
  <si>
    <t>ACCOMMODATION performers (from Korea)</t>
  </si>
  <si>
    <t>Travel (UK for site visits / pre fit-up meets)</t>
  </si>
  <si>
    <t>INTERNATIONAL TRAVEL Extra (meeting / filming)</t>
  </si>
  <si>
    <t>Visas / consular fees / admin</t>
  </si>
  <si>
    <t xml:space="preserve">Van Hire &amp; Petrol for UK Transport </t>
  </si>
  <si>
    <t>Artistic Spending - Physical &amp; License Costs</t>
  </si>
  <si>
    <t>Film costs (Location / Travel / Camera kit etc)</t>
  </si>
  <si>
    <t>Design / set / props</t>
  </si>
  <si>
    <t>Costumes</t>
  </si>
  <si>
    <t>Licence / compliance / H&amp;S</t>
  </si>
  <si>
    <t>Technical Equipment</t>
  </si>
  <si>
    <t>Making good</t>
  </si>
  <si>
    <t>Services (Maintenance / cleaning / electrical install)</t>
  </si>
  <si>
    <t>Get-out costs</t>
  </si>
  <si>
    <t>Artistic Spending - Front of House Costs</t>
  </si>
  <si>
    <t>FOH Manager / VOL co-ordinator</t>
  </si>
  <si>
    <t>Ushers TRAINED on route</t>
  </si>
  <si>
    <t>VOLS (FOH only)</t>
  </si>
  <si>
    <t>Artistic Spending -  Site &amp; running Costs</t>
  </si>
  <si>
    <t>Cleaning utensils (sanitary etc)</t>
  </si>
  <si>
    <t>Wardrobe (Hire washing machines + dryers etc)</t>
  </si>
  <si>
    <t>Running set (repairs etc)</t>
  </si>
  <si>
    <t>Running props</t>
  </si>
  <si>
    <t>Marketing</t>
  </si>
  <si>
    <t>Cast event / Hospitality / reception etc</t>
  </si>
  <si>
    <t>Press / PR - DTS</t>
  </si>
  <si>
    <t>Photography</t>
  </si>
  <si>
    <t>Print / Programme</t>
  </si>
  <si>
    <t>Access</t>
  </si>
  <si>
    <t>Audio describers (live audio-description)</t>
  </si>
  <si>
    <t>Other</t>
  </si>
  <si>
    <t>Site related costs: utilities (water / distro / heating / toilets etc)</t>
  </si>
  <si>
    <t>Off-site office Costs / Internet / Mobile</t>
  </si>
  <si>
    <t>Insurance</t>
  </si>
  <si>
    <t>DTS extra producing / admin</t>
  </si>
  <si>
    <t>Sub-Total</t>
  </si>
  <si>
    <t>Contingency</t>
  </si>
  <si>
    <t>TOTAL</t>
  </si>
  <si>
    <t>AUDIENCE CAPACITY</t>
  </si>
  <si>
    <t>PER SHOW AVE</t>
  </si>
  <si>
    <t>MAX TOTAL SHOWS PER WEEK</t>
  </si>
  <si>
    <t>TOTAL AUDIENCE per week max</t>
  </si>
  <si>
    <t>TAX BREAK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</si>
</sst>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4" fillId="2" borderId="1" xfId="1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0" xfId="0" applyFont="1"/>
    <xf numFmtId="0" fontId="4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0" xfId="0" applyFont="1" applyAlignment="1">
      <alignment horizontal="right"/>
    </xf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3" fontId="3" fillId="0" borderId="4" xfId="0" applyNumberFormat="1" applyFont="1" applyBorder="1"/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164" fontId="3" fillId="0" borderId="4" xfId="0" applyNumberFormat="1" applyFont="1" applyBorder="1"/>
    <xf numFmtId="3" fontId="4" fillId="0" borderId="4" xfId="0" applyNumberFormat="1" applyFont="1" applyBorder="1"/>
    <xf numFmtId="0" fontId="3" fillId="0" borderId="0" xfId="0" applyFont="1" applyBorder="1"/>
    <xf numFmtId="3" fontId="4" fillId="0" borderId="0" xfId="0" applyNumberFormat="1" applyFont="1" applyBorder="1"/>
    <xf numFmtId="0" fontId="2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7" fillId="4" borderId="4" xfId="0" applyFont="1" applyFill="1" applyBorder="1"/>
    <xf numFmtId="0" fontId="4" fillId="4" borderId="4" xfId="0" applyFont="1" applyFill="1" applyBorder="1"/>
    <xf numFmtId="164" fontId="4" fillId="4" borderId="4" xfId="1" applyNumberFormat="1" applyFont="1" applyFill="1" applyBorder="1"/>
    <xf numFmtId="6" fontId="3" fillId="0" borderId="4" xfId="0" applyNumberFormat="1" applyFont="1" applyBorder="1"/>
    <xf numFmtId="0" fontId="3" fillId="0" borderId="4" xfId="0" applyFont="1" applyFill="1" applyBorder="1" applyAlignment="1">
      <alignment horizontal="right" vertical="top"/>
    </xf>
    <xf numFmtId="164" fontId="3" fillId="0" borderId="4" xfId="1" applyNumberFormat="1" applyFont="1" applyBorder="1"/>
    <xf numFmtId="0" fontId="3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165" fontId="3" fillId="0" borderId="4" xfId="0" applyNumberFormat="1" applyFont="1" applyFill="1" applyBorder="1" applyAlignment="1">
      <alignment horizontal="right" vertical="top"/>
    </xf>
    <xf numFmtId="165" fontId="6" fillId="0" borderId="4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4" fillId="0" borderId="4" xfId="0" applyFont="1" applyBorder="1"/>
    <xf numFmtId="164" fontId="4" fillId="0" borderId="4" xfId="1" applyNumberFormat="1" applyFont="1" applyBorder="1"/>
    <xf numFmtId="0" fontId="8" fillId="0" borderId="0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3" fillId="4" borderId="2" xfId="0" applyFont="1" applyFill="1" applyBorder="1"/>
    <xf numFmtId="164" fontId="3" fillId="4" borderId="3" xfId="1" applyNumberFormat="1" applyFont="1" applyFill="1" applyBorder="1"/>
    <xf numFmtId="164" fontId="3" fillId="0" borderId="6" xfId="1" applyNumberFormat="1" applyFont="1" applyBorder="1"/>
    <xf numFmtId="6" fontId="3" fillId="0" borderId="0" xfId="0" applyNumberFormat="1" applyFont="1"/>
    <xf numFmtId="0" fontId="3" fillId="0" borderId="5" xfId="0" applyFont="1" applyFill="1" applyBorder="1" applyAlignment="1">
      <alignment vertical="top"/>
    </xf>
    <xf numFmtId="6" fontId="4" fillId="0" borderId="4" xfId="0" applyNumberFormat="1" applyFont="1" applyBorder="1"/>
    <xf numFmtId="0" fontId="6" fillId="0" borderId="0" xfId="0" applyFont="1" applyFill="1" applyBorder="1" applyAlignment="1">
      <alignment vertical="top"/>
    </xf>
    <xf numFmtId="0" fontId="3" fillId="0" borderId="5" xfId="0" applyFont="1" applyBorder="1"/>
    <xf numFmtId="6" fontId="3" fillId="0" borderId="5" xfId="0" applyNumberFormat="1" applyFont="1" applyBorder="1"/>
    <xf numFmtId="164" fontId="3" fillId="0" borderId="5" xfId="1" applyNumberFormat="1" applyFont="1" applyBorder="1"/>
    <xf numFmtId="0" fontId="9" fillId="4" borderId="7" xfId="0" applyFont="1" applyFill="1" applyBorder="1" applyAlignment="1">
      <alignment vertical="top"/>
    </xf>
    <xf numFmtId="0" fontId="3" fillId="4" borderId="8" xfId="0" applyFont="1" applyFill="1" applyBorder="1"/>
    <xf numFmtId="164" fontId="3" fillId="4" borderId="9" xfId="1" applyNumberFormat="1" applyFont="1" applyFill="1" applyBorder="1"/>
    <xf numFmtId="0" fontId="9" fillId="4" borderId="4" xfId="0" applyFont="1" applyFill="1" applyBorder="1" applyAlignment="1">
      <alignment vertical="top"/>
    </xf>
    <xf numFmtId="164" fontId="3" fillId="0" borderId="4" xfId="1" applyNumberFormat="1" applyFont="1" applyFill="1" applyBorder="1"/>
    <xf numFmtId="0" fontId="3" fillId="0" borderId="0" xfId="0" applyFont="1" applyFill="1"/>
    <xf numFmtId="0" fontId="8" fillId="4" borderId="4" xfId="0" applyFont="1" applyFill="1" applyBorder="1" applyAlignment="1">
      <alignment vertical="top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0" fillId="0" borderId="0" xfId="0" applyNumberFormat="1"/>
    <xf numFmtId="0" fontId="10" fillId="0" borderId="0" xfId="0" applyFont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164" fontId="10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topLeftCell="A94" zoomScale="125" zoomScaleNormal="125" zoomScalePageLayoutView="125" workbookViewId="0">
      <selection activeCell="D6" sqref="D6"/>
    </sheetView>
  </sheetViews>
  <sheetFormatPr defaultColWidth="12.625" defaultRowHeight="12.75" x14ac:dyDescent="0.2"/>
  <cols>
    <col min="1" max="1" width="43.125" style="2" customWidth="1"/>
    <col min="2" max="2" width="6.375" style="2" customWidth="1"/>
    <col min="3" max="3" width="11" style="2" customWidth="1"/>
    <col min="4" max="4" width="10" style="2" customWidth="1"/>
    <col min="5" max="5" width="12" style="3" customWidth="1"/>
    <col min="6" max="6" width="9.125" style="2" customWidth="1"/>
    <col min="7" max="8" width="11" style="2" customWidth="1"/>
    <col min="9" max="9" width="11.5" style="2" customWidth="1"/>
    <col min="10" max="10" width="10.625" style="2" customWidth="1"/>
    <col min="11" max="16384" width="12.625" style="2"/>
  </cols>
  <sheetData>
    <row r="1" spans="1:7" ht="15.75" x14ac:dyDescent="0.25">
      <c r="A1" s="1" t="s">
        <v>0</v>
      </c>
    </row>
    <row r="2" spans="1:7" ht="13.5" thickBot="1" x14ac:dyDescent="0.25"/>
    <row r="3" spans="1:7" ht="13.5" thickBot="1" x14ac:dyDescent="0.25">
      <c r="A3" s="4" t="s">
        <v>1</v>
      </c>
      <c r="B3" s="5"/>
      <c r="C3" s="5"/>
      <c r="D3" s="5"/>
      <c r="E3" s="6"/>
      <c r="G3" s="7" t="s">
        <v>2</v>
      </c>
    </row>
    <row r="5" spans="1:7" x14ac:dyDescent="0.2">
      <c r="A5" s="8" t="s">
        <v>3</v>
      </c>
      <c r="B5" s="9"/>
      <c r="C5" s="9"/>
      <c r="D5" s="10"/>
      <c r="E5" s="2"/>
    </row>
    <row r="6" spans="1:7" x14ac:dyDescent="0.2">
      <c r="A6" s="11" t="s">
        <v>4</v>
      </c>
      <c r="B6" s="12"/>
      <c r="C6" s="13">
        <v>550000</v>
      </c>
      <c r="D6" s="14"/>
      <c r="E6" s="15"/>
      <c r="F6" s="15"/>
    </row>
    <row r="7" spans="1:7" x14ac:dyDescent="0.2">
      <c r="A7" s="11" t="s">
        <v>5</v>
      </c>
      <c r="B7" s="12"/>
      <c r="C7" s="16">
        <f>E127</f>
        <v>97296</v>
      </c>
      <c r="D7" s="14"/>
      <c r="E7" s="15"/>
      <c r="F7" s="15"/>
    </row>
    <row r="8" spans="1:7" x14ac:dyDescent="0.2">
      <c r="A8" s="12" t="s">
        <v>6</v>
      </c>
      <c r="B8" s="12"/>
      <c r="C8" s="17">
        <f>C6+C7-E118</f>
        <v>-60004</v>
      </c>
      <c r="D8" s="14"/>
      <c r="E8" s="15"/>
      <c r="F8" s="15"/>
    </row>
    <row r="9" spans="1:7" x14ac:dyDescent="0.2">
      <c r="A9" s="18"/>
      <c r="B9" s="18"/>
      <c r="C9" s="19"/>
      <c r="D9" s="10"/>
      <c r="E9" s="15"/>
    </row>
    <row r="10" spans="1:7" ht="15.75" x14ac:dyDescent="0.25">
      <c r="A10" s="20" t="s">
        <v>4</v>
      </c>
      <c r="B10" s="21"/>
      <c r="C10" s="21"/>
      <c r="D10" s="21"/>
      <c r="E10" s="22"/>
    </row>
    <row r="11" spans="1:7" x14ac:dyDescent="0.2">
      <c r="A11" s="23" t="s">
        <v>7</v>
      </c>
      <c r="B11" s="24" t="s">
        <v>8</v>
      </c>
      <c r="C11" s="24" t="s">
        <v>9</v>
      </c>
      <c r="D11" s="24" t="s">
        <v>10</v>
      </c>
      <c r="E11" s="25" t="s">
        <v>11</v>
      </c>
    </row>
    <row r="12" spans="1:7" x14ac:dyDescent="0.2">
      <c r="A12" s="11" t="s">
        <v>12</v>
      </c>
      <c r="B12" s="12">
        <v>1</v>
      </c>
      <c r="C12" s="26">
        <v>15000</v>
      </c>
      <c r="D12" s="27" t="s">
        <v>13</v>
      </c>
      <c r="E12" s="28">
        <f>C12</f>
        <v>15000</v>
      </c>
    </row>
    <row r="13" spans="1:7" x14ac:dyDescent="0.2">
      <c r="A13" s="29" t="s">
        <v>14</v>
      </c>
      <c r="B13" s="12">
        <v>1</v>
      </c>
      <c r="C13" s="26">
        <v>1000</v>
      </c>
      <c r="D13" s="27">
        <v>3</v>
      </c>
      <c r="E13" s="28">
        <f>B13*C13*D13</f>
        <v>3000</v>
      </c>
    </row>
    <row r="14" spans="1:7" x14ac:dyDescent="0.2">
      <c r="A14" s="29" t="s">
        <v>15</v>
      </c>
      <c r="B14" s="12">
        <v>1</v>
      </c>
      <c r="C14" s="26">
        <v>1500</v>
      </c>
      <c r="D14" s="27" t="s">
        <v>13</v>
      </c>
      <c r="E14" s="28">
        <f>C14</f>
        <v>1500</v>
      </c>
    </row>
    <row r="15" spans="1:7" x14ac:dyDescent="0.2">
      <c r="A15" s="29" t="s">
        <v>16</v>
      </c>
      <c r="B15" s="12">
        <v>1</v>
      </c>
      <c r="C15" s="26">
        <v>3500</v>
      </c>
      <c r="D15" s="27" t="s">
        <v>13</v>
      </c>
      <c r="E15" s="28">
        <f>C15</f>
        <v>3500</v>
      </c>
    </row>
    <row r="16" spans="1:7" x14ac:dyDescent="0.2">
      <c r="A16" s="29" t="s">
        <v>17</v>
      </c>
      <c r="B16" s="12">
        <v>4</v>
      </c>
      <c r="C16" s="26">
        <v>400</v>
      </c>
      <c r="D16" s="27">
        <v>12</v>
      </c>
      <c r="E16" s="28">
        <f>B16*C16*D16</f>
        <v>19200</v>
      </c>
    </row>
    <row r="17" spans="1:5" x14ac:dyDescent="0.2">
      <c r="A17" s="11" t="s">
        <v>18</v>
      </c>
      <c r="B17" s="12">
        <v>1</v>
      </c>
      <c r="C17" s="26">
        <v>1100</v>
      </c>
      <c r="D17" s="30">
        <v>8</v>
      </c>
      <c r="E17" s="28">
        <f>B17*C17*D17</f>
        <v>8800</v>
      </c>
    </row>
    <row r="18" spans="1:5" x14ac:dyDescent="0.2">
      <c r="A18" s="11" t="s">
        <v>19</v>
      </c>
      <c r="B18" s="12">
        <v>1</v>
      </c>
      <c r="C18" s="31">
        <v>2500</v>
      </c>
      <c r="D18" s="27" t="s">
        <v>13</v>
      </c>
      <c r="E18" s="28">
        <f>C18</f>
        <v>2500</v>
      </c>
    </row>
    <row r="19" spans="1:5" x14ac:dyDescent="0.2">
      <c r="A19" s="11" t="s">
        <v>20</v>
      </c>
      <c r="B19" s="12">
        <v>1</v>
      </c>
      <c r="C19" s="32">
        <v>2500</v>
      </c>
      <c r="D19" s="30" t="s">
        <v>13</v>
      </c>
      <c r="E19" s="28">
        <f>C19</f>
        <v>2500</v>
      </c>
    </row>
    <row r="20" spans="1:5" x14ac:dyDescent="0.2">
      <c r="A20" s="11" t="s">
        <v>21</v>
      </c>
      <c r="B20" s="12">
        <v>1</v>
      </c>
      <c r="C20" s="32">
        <v>2500</v>
      </c>
      <c r="D20" s="30" t="s">
        <v>13</v>
      </c>
      <c r="E20" s="28">
        <f>C20</f>
        <v>2500</v>
      </c>
    </row>
    <row r="21" spans="1:5" x14ac:dyDescent="0.2">
      <c r="A21" s="29" t="s">
        <v>22</v>
      </c>
      <c r="B21" s="12">
        <v>38</v>
      </c>
      <c r="C21" s="31">
        <v>500</v>
      </c>
      <c r="D21" s="27">
        <v>2.5</v>
      </c>
      <c r="E21" s="28">
        <f>B21*C21*D21</f>
        <v>47500</v>
      </c>
    </row>
    <row r="22" spans="1:5" x14ac:dyDescent="0.2">
      <c r="A22" s="29" t="s">
        <v>23</v>
      </c>
      <c r="B22" s="12">
        <v>1</v>
      </c>
      <c r="C22" s="31">
        <v>15000</v>
      </c>
      <c r="D22" s="27" t="s">
        <v>13</v>
      </c>
      <c r="E22" s="28">
        <f>C22</f>
        <v>15000</v>
      </c>
    </row>
    <row r="23" spans="1:5" x14ac:dyDescent="0.2">
      <c r="A23" s="29" t="s">
        <v>24</v>
      </c>
      <c r="B23" s="12">
        <v>1</v>
      </c>
      <c r="C23" s="31">
        <v>1500</v>
      </c>
      <c r="D23" s="27" t="s">
        <v>13</v>
      </c>
      <c r="E23" s="28">
        <f>C23</f>
        <v>1500</v>
      </c>
    </row>
    <row r="24" spans="1:5" x14ac:dyDescent="0.2">
      <c r="A24" s="29" t="s">
        <v>25</v>
      </c>
      <c r="B24" s="12">
        <v>1</v>
      </c>
      <c r="C24" s="31">
        <v>1000</v>
      </c>
      <c r="D24" s="27">
        <v>10</v>
      </c>
      <c r="E24" s="28">
        <f t="shared" ref="E24:E39" si="0">B24*C24*D24</f>
        <v>10000</v>
      </c>
    </row>
    <row r="25" spans="1:5" x14ac:dyDescent="0.2">
      <c r="A25" s="29" t="s">
        <v>26</v>
      </c>
      <c r="B25" s="12">
        <v>1</v>
      </c>
      <c r="C25" s="31">
        <v>1000</v>
      </c>
      <c r="D25" s="27">
        <v>4.5</v>
      </c>
      <c r="E25" s="28">
        <f t="shared" si="0"/>
        <v>4500</v>
      </c>
    </row>
    <row r="26" spans="1:5" x14ac:dyDescent="0.2">
      <c r="A26" s="29" t="s">
        <v>27</v>
      </c>
      <c r="B26" s="12">
        <v>1</v>
      </c>
      <c r="C26" s="31">
        <v>750</v>
      </c>
      <c r="D26" s="27">
        <v>4.5</v>
      </c>
      <c r="E26" s="28">
        <f t="shared" si="0"/>
        <v>3375</v>
      </c>
    </row>
    <row r="27" spans="1:5" x14ac:dyDescent="0.2">
      <c r="A27" s="29" t="s">
        <v>28</v>
      </c>
      <c r="B27" s="12">
        <v>1</v>
      </c>
      <c r="C27" s="31">
        <v>750</v>
      </c>
      <c r="D27" s="27">
        <v>4.5</v>
      </c>
      <c r="E27" s="28">
        <f t="shared" si="0"/>
        <v>3375</v>
      </c>
    </row>
    <row r="28" spans="1:5" x14ac:dyDescent="0.2">
      <c r="A28" s="29" t="s">
        <v>29</v>
      </c>
      <c r="B28" s="12">
        <v>1</v>
      </c>
      <c r="C28" s="31">
        <v>1500</v>
      </c>
      <c r="D28" s="27">
        <v>8</v>
      </c>
      <c r="E28" s="28">
        <f t="shared" si="0"/>
        <v>12000</v>
      </c>
    </row>
    <row r="29" spans="1:5" x14ac:dyDescent="0.2">
      <c r="A29" s="29" t="s">
        <v>30</v>
      </c>
      <c r="B29" s="12">
        <v>1</v>
      </c>
      <c r="C29" s="31">
        <v>1000</v>
      </c>
      <c r="D29" s="27">
        <v>2</v>
      </c>
      <c r="E29" s="28">
        <f t="shared" si="0"/>
        <v>2000</v>
      </c>
    </row>
    <row r="30" spans="1:5" x14ac:dyDescent="0.2">
      <c r="A30" s="29" t="s">
        <v>31</v>
      </c>
      <c r="B30" s="12">
        <v>1</v>
      </c>
      <c r="C30" s="31">
        <v>750</v>
      </c>
      <c r="D30" s="27">
        <v>10</v>
      </c>
      <c r="E30" s="28">
        <f t="shared" si="0"/>
        <v>7500</v>
      </c>
    </row>
    <row r="31" spans="1:5" x14ac:dyDescent="0.2">
      <c r="A31" s="29" t="s">
        <v>32</v>
      </c>
      <c r="B31" s="12">
        <v>3</v>
      </c>
      <c r="C31" s="31">
        <v>500</v>
      </c>
      <c r="D31" s="27">
        <v>4</v>
      </c>
      <c r="E31" s="28">
        <f t="shared" si="0"/>
        <v>6000</v>
      </c>
    </row>
    <row r="32" spans="1:5" x14ac:dyDescent="0.2">
      <c r="A32" s="33" t="s">
        <v>33</v>
      </c>
      <c r="B32" s="12">
        <v>1</v>
      </c>
      <c r="C32" s="31">
        <v>500</v>
      </c>
      <c r="D32" s="27">
        <v>3</v>
      </c>
      <c r="E32" s="28">
        <f t="shared" si="0"/>
        <v>1500</v>
      </c>
    </row>
    <row r="33" spans="1:7" x14ac:dyDescent="0.2">
      <c r="A33" s="33" t="s">
        <v>34</v>
      </c>
      <c r="B33" s="12">
        <v>2</v>
      </c>
      <c r="C33" s="31">
        <v>500</v>
      </c>
      <c r="D33" s="27">
        <v>3</v>
      </c>
      <c r="E33" s="28">
        <f t="shared" si="0"/>
        <v>3000</v>
      </c>
    </row>
    <row r="34" spans="1:7" x14ac:dyDescent="0.2">
      <c r="A34" s="29" t="s">
        <v>35</v>
      </c>
      <c r="B34" s="12">
        <v>1</v>
      </c>
      <c r="C34" s="31">
        <v>1500</v>
      </c>
      <c r="D34" s="27">
        <v>12</v>
      </c>
      <c r="E34" s="28">
        <f t="shared" si="0"/>
        <v>18000</v>
      </c>
    </row>
    <row r="35" spans="1:7" x14ac:dyDescent="0.2">
      <c r="A35" s="29" t="s">
        <v>36</v>
      </c>
      <c r="B35" s="12">
        <v>5</v>
      </c>
      <c r="C35" s="31">
        <v>1200</v>
      </c>
      <c r="D35" s="27">
        <v>9.5</v>
      </c>
      <c r="E35" s="28">
        <f t="shared" si="0"/>
        <v>57000</v>
      </c>
    </row>
    <row r="36" spans="1:7" x14ac:dyDescent="0.2">
      <c r="A36" s="29" t="s">
        <v>37</v>
      </c>
      <c r="B36" s="12">
        <v>1</v>
      </c>
      <c r="C36" s="31">
        <v>950</v>
      </c>
      <c r="D36" s="27">
        <v>6</v>
      </c>
      <c r="E36" s="28">
        <f t="shared" si="0"/>
        <v>5700</v>
      </c>
    </row>
    <row r="37" spans="1:7" x14ac:dyDescent="0.2">
      <c r="A37" s="29" t="s">
        <v>38</v>
      </c>
      <c r="B37" s="12">
        <v>4</v>
      </c>
      <c r="C37" s="31">
        <v>650</v>
      </c>
      <c r="D37" s="27">
        <v>5</v>
      </c>
      <c r="E37" s="28">
        <f t="shared" si="0"/>
        <v>13000</v>
      </c>
    </row>
    <row r="38" spans="1:7" x14ac:dyDescent="0.2">
      <c r="A38" s="29" t="s">
        <v>39</v>
      </c>
      <c r="B38" s="12">
        <v>1</v>
      </c>
      <c r="C38" s="31">
        <v>1000</v>
      </c>
      <c r="D38" s="27">
        <v>3</v>
      </c>
      <c r="E38" s="28">
        <f t="shared" si="0"/>
        <v>3000</v>
      </c>
    </row>
    <row r="39" spans="1:7" x14ac:dyDescent="0.2">
      <c r="A39" s="29" t="s">
        <v>40</v>
      </c>
      <c r="B39" s="12">
        <v>4</v>
      </c>
      <c r="C39" s="31">
        <v>700</v>
      </c>
      <c r="D39" s="27">
        <v>5</v>
      </c>
      <c r="E39" s="28">
        <f t="shared" si="0"/>
        <v>14000</v>
      </c>
    </row>
    <row r="40" spans="1:7" x14ac:dyDescent="0.2">
      <c r="A40" s="34" t="s">
        <v>41</v>
      </c>
      <c r="B40" s="35"/>
      <c r="C40" s="35"/>
      <c r="D40" s="35"/>
      <c r="E40" s="36">
        <f>SUM(E12:E39)</f>
        <v>286450</v>
      </c>
    </row>
    <row r="41" spans="1:7" ht="13.5" thickBot="1" x14ac:dyDescent="0.25">
      <c r="A41" s="37"/>
    </row>
    <row r="42" spans="1:7" ht="13.5" thickBot="1" x14ac:dyDescent="0.25">
      <c r="A42" s="38" t="s">
        <v>42</v>
      </c>
      <c r="B42" s="39"/>
      <c r="C42" s="39"/>
      <c r="D42" s="39"/>
      <c r="E42" s="40"/>
    </row>
    <row r="43" spans="1:7" x14ac:dyDescent="0.2">
      <c r="A43" s="29" t="s">
        <v>43</v>
      </c>
      <c r="B43" s="12">
        <v>38</v>
      </c>
      <c r="C43" s="26">
        <v>500</v>
      </c>
      <c r="D43" s="12">
        <v>1</v>
      </c>
      <c r="E43" s="41">
        <f t="shared" ref="E43:E48" si="1">B43*C43*D43</f>
        <v>19000</v>
      </c>
      <c r="F43" s="2">
        <v>38</v>
      </c>
      <c r="G43" s="42">
        <f t="shared" ref="G43:G48" si="2">F43*C43</f>
        <v>19000</v>
      </c>
    </row>
    <row r="44" spans="1:7" x14ac:dyDescent="0.2">
      <c r="A44" s="29" t="s">
        <v>31</v>
      </c>
      <c r="B44" s="12">
        <v>1</v>
      </c>
      <c r="C44" s="26">
        <v>750</v>
      </c>
      <c r="D44" s="12">
        <v>1</v>
      </c>
      <c r="E44" s="41">
        <f t="shared" si="1"/>
        <v>750</v>
      </c>
      <c r="F44" s="2">
        <v>1</v>
      </c>
      <c r="G44" s="42">
        <f t="shared" si="2"/>
        <v>750</v>
      </c>
    </row>
    <row r="45" spans="1:7" x14ac:dyDescent="0.2">
      <c r="A45" s="43" t="s">
        <v>25</v>
      </c>
      <c r="B45" s="12">
        <v>1</v>
      </c>
      <c r="C45" s="31">
        <v>1000</v>
      </c>
      <c r="D45" s="27">
        <v>1</v>
      </c>
      <c r="E45" s="28">
        <f t="shared" si="1"/>
        <v>1000</v>
      </c>
      <c r="F45" s="2">
        <v>1</v>
      </c>
      <c r="G45" s="42">
        <f t="shared" si="2"/>
        <v>1000</v>
      </c>
    </row>
    <row r="46" spans="1:7" x14ac:dyDescent="0.2">
      <c r="A46" s="33" t="s">
        <v>44</v>
      </c>
      <c r="B46" s="12">
        <v>1</v>
      </c>
      <c r="C46" s="31">
        <v>500</v>
      </c>
      <c r="D46" s="27">
        <v>1</v>
      </c>
      <c r="E46" s="28">
        <f t="shared" si="1"/>
        <v>500</v>
      </c>
      <c r="F46" s="2">
        <v>1</v>
      </c>
      <c r="G46" s="42">
        <f t="shared" si="2"/>
        <v>500</v>
      </c>
    </row>
    <row r="47" spans="1:7" x14ac:dyDescent="0.2">
      <c r="A47" s="29" t="s">
        <v>45</v>
      </c>
      <c r="B47" s="12">
        <v>2</v>
      </c>
      <c r="C47" s="31">
        <v>500</v>
      </c>
      <c r="D47" s="27">
        <v>1</v>
      </c>
      <c r="E47" s="28">
        <f t="shared" si="1"/>
        <v>1000</v>
      </c>
      <c r="F47" s="2">
        <v>2</v>
      </c>
      <c r="G47" s="42">
        <f t="shared" si="2"/>
        <v>1000</v>
      </c>
    </row>
    <row r="48" spans="1:7" x14ac:dyDescent="0.2">
      <c r="A48" s="29" t="s">
        <v>46</v>
      </c>
      <c r="B48" s="12">
        <v>3</v>
      </c>
      <c r="C48" s="26">
        <v>500</v>
      </c>
      <c r="D48" s="12">
        <v>1</v>
      </c>
      <c r="E48" s="41">
        <f t="shared" si="1"/>
        <v>1500</v>
      </c>
      <c r="F48" s="2">
        <v>3</v>
      </c>
      <c r="G48" s="42">
        <f t="shared" si="2"/>
        <v>1500</v>
      </c>
    </row>
    <row r="49" spans="1:7" x14ac:dyDescent="0.2">
      <c r="A49" s="34" t="s">
        <v>41</v>
      </c>
      <c r="B49" s="35"/>
      <c r="C49" s="44"/>
      <c r="D49" s="35"/>
      <c r="E49" s="36">
        <f>SUM(E43:E48)</f>
        <v>23750</v>
      </c>
    </row>
    <row r="50" spans="1:7" ht="13.5" thickBot="1" x14ac:dyDescent="0.25">
      <c r="A50" s="45"/>
    </row>
    <row r="51" spans="1:7" ht="13.5" thickBot="1" x14ac:dyDescent="0.25">
      <c r="A51" s="38" t="s">
        <v>47</v>
      </c>
      <c r="B51" s="39"/>
      <c r="C51" s="39"/>
      <c r="D51" s="39"/>
      <c r="E51" s="40"/>
    </row>
    <row r="52" spans="1:7" x14ac:dyDescent="0.2">
      <c r="A52" s="43" t="s">
        <v>48</v>
      </c>
      <c r="B52" s="46">
        <v>1</v>
      </c>
      <c r="C52" s="47">
        <v>150</v>
      </c>
      <c r="D52" s="46">
        <v>12</v>
      </c>
      <c r="E52" s="48">
        <f t="shared" ref="E52:E65" si="3">B52*C52*D52</f>
        <v>1800</v>
      </c>
    </row>
    <row r="53" spans="1:7" x14ac:dyDescent="0.2">
      <c r="A53" s="29" t="s">
        <v>49</v>
      </c>
      <c r="B53" s="12">
        <v>1</v>
      </c>
      <c r="C53" s="26">
        <v>150</v>
      </c>
      <c r="D53" s="12">
        <v>8</v>
      </c>
      <c r="E53" s="28">
        <f t="shared" si="3"/>
        <v>1200</v>
      </c>
    </row>
    <row r="54" spans="1:7" x14ac:dyDescent="0.2">
      <c r="A54" s="29" t="s">
        <v>50</v>
      </c>
      <c r="B54" s="12">
        <v>1</v>
      </c>
      <c r="C54" s="26">
        <v>150</v>
      </c>
      <c r="D54" s="12">
        <v>2</v>
      </c>
      <c r="E54" s="28">
        <f t="shared" si="3"/>
        <v>300</v>
      </c>
      <c r="F54" s="2">
        <v>1</v>
      </c>
      <c r="G54" s="42">
        <f>F54*C54</f>
        <v>150</v>
      </c>
    </row>
    <row r="55" spans="1:7" x14ac:dyDescent="0.2">
      <c r="A55" s="29" t="s">
        <v>51</v>
      </c>
      <c r="B55" s="12">
        <v>1</v>
      </c>
      <c r="C55" s="26">
        <v>150</v>
      </c>
      <c r="D55" s="12">
        <v>9</v>
      </c>
      <c r="E55" s="28">
        <f t="shared" si="3"/>
        <v>1350</v>
      </c>
    </row>
    <row r="56" spans="1:7" x14ac:dyDescent="0.2">
      <c r="A56" s="29" t="s">
        <v>52</v>
      </c>
      <c r="B56" s="12">
        <v>30</v>
      </c>
      <c r="C56" s="26">
        <v>150</v>
      </c>
      <c r="D56" s="12">
        <v>2.5</v>
      </c>
      <c r="E56" s="28">
        <f t="shared" si="3"/>
        <v>11250</v>
      </c>
    </row>
    <row r="57" spans="1:7" x14ac:dyDescent="0.2">
      <c r="A57" s="29" t="s">
        <v>53</v>
      </c>
      <c r="B57" s="12">
        <v>30</v>
      </c>
      <c r="C57" s="26">
        <v>150</v>
      </c>
      <c r="D57" s="12">
        <v>1</v>
      </c>
      <c r="E57" s="28">
        <f t="shared" si="3"/>
        <v>4500</v>
      </c>
      <c r="F57" s="2">
        <v>30</v>
      </c>
      <c r="G57" s="42">
        <f>F57*C57</f>
        <v>4500</v>
      </c>
    </row>
    <row r="58" spans="1:7" x14ac:dyDescent="0.2">
      <c r="A58" s="29" t="s">
        <v>54</v>
      </c>
      <c r="B58" s="12">
        <v>3</v>
      </c>
      <c r="C58" s="26">
        <v>150</v>
      </c>
      <c r="D58" s="12">
        <v>3</v>
      </c>
      <c r="E58" s="28">
        <f t="shared" si="3"/>
        <v>1350</v>
      </c>
    </row>
    <row r="59" spans="1:7" x14ac:dyDescent="0.2">
      <c r="A59" s="29" t="s">
        <v>55</v>
      </c>
      <c r="B59" s="12">
        <v>3</v>
      </c>
      <c r="C59" s="26">
        <v>150</v>
      </c>
      <c r="D59" s="12">
        <v>2</v>
      </c>
      <c r="E59" s="28">
        <f t="shared" si="3"/>
        <v>900</v>
      </c>
    </row>
    <row r="60" spans="1:7" x14ac:dyDescent="0.2">
      <c r="A60" s="29" t="s">
        <v>56</v>
      </c>
      <c r="B60" s="12">
        <v>1</v>
      </c>
      <c r="C60" s="26">
        <v>150</v>
      </c>
      <c r="D60" s="12">
        <v>3</v>
      </c>
      <c r="E60" s="28">
        <f t="shared" si="3"/>
        <v>450</v>
      </c>
    </row>
    <row r="61" spans="1:7" x14ac:dyDescent="0.2">
      <c r="A61" s="29" t="s">
        <v>57</v>
      </c>
      <c r="B61" s="12">
        <v>1</v>
      </c>
      <c r="C61" s="26">
        <v>150</v>
      </c>
      <c r="D61" s="12">
        <v>1</v>
      </c>
      <c r="E61" s="28">
        <f t="shared" si="3"/>
        <v>150</v>
      </c>
      <c r="F61" s="2">
        <v>3</v>
      </c>
      <c r="G61" s="42">
        <f>F61*C61</f>
        <v>450</v>
      </c>
    </row>
    <row r="62" spans="1:7" x14ac:dyDescent="0.2">
      <c r="A62" s="29" t="s">
        <v>58</v>
      </c>
      <c r="B62" s="12">
        <v>10</v>
      </c>
      <c r="C62" s="26">
        <v>150</v>
      </c>
      <c r="D62" s="12">
        <v>8</v>
      </c>
      <c r="E62" s="28">
        <f t="shared" si="3"/>
        <v>12000</v>
      </c>
    </row>
    <row r="63" spans="1:7" x14ac:dyDescent="0.2">
      <c r="A63" s="29" t="s">
        <v>59</v>
      </c>
      <c r="B63" s="12">
        <v>6</v>
      </c>
      <c r="C63" s="26">
        <v>900</v>
      </c>
      <c r="D63" s="12">
        <v>1</v>
      </c>
      <c r="E63" s="28">
        <f t="shared" si="3"/>
        <v>5400</v>
      </c>
    </row>
    <row r="64" spans="1:7" x14ac:dyDescent="0.2">
      <c r="A64" s="29" t="s">
        <v>60</v>
      </c>
      <c r="B64" s="12">
        <v>6</v>
      </c>
      <c r="C64" s="26">
        <v>100</v>
      </c>
      <c r="D64" s="12">
        <v>3.5</v>
      </c>
      <c r="E64" s="28">
        <f t="shared" si="3"/>
        <v>2100</v>
      </c>
      <c r="F64" s="2">
        <v>6</v>
      </c>
      <c r="G64" s="42">
        <f>F64*C64</f>
        <v>600</v>
      </c>
    </row>
    <row r="65" spans="1:7" x14ac:dyDescent="0.2">
      <c r="A65" s="29" t="s">
        <v>61</v>
      </c>
      <c r="B65" s="12">
        <v>6</v>
      </c>
      <c r="C65" s="26">
        <v>150</v>
      </c>
      <c r="D65" s="12">
        <v>3.5</v>
      </c>
      <c r="E65" s="28">
        <f t="shared" si="3"/>
        <v>3150</v>
      </c>
      <c r="F65" s="2">
        <v>6</v>
      </c>
      <c r="G65" s="42">
        <f>F65*C65</f>
        <v>900</v>
      </c>
    </row>
    <row r="66" spans="1:7" x14ac:dyDescent="0.2">
      <c r="A66" s="29" t="s">
        <v>62</v>
      </c>
      <c r="B66" s="12"/>
      <c r="C66" s="12"/>
      <c r="D66" s="12"/>
      <c r="E66" s="28">
        <v>2500</v>
      </c>
    </row>
    <row r="67" spans="1:7" x14ac:dyDescent="0.2">
      <c r="A67" s="29" t="s">
        <v>63</v>
      </c>
      <c r="B67" s="12"/>
      <c r="C67" s="12"/>
      <c r="D67" s="12"/>
      <c r="E67" s="28">
        <v>5000</v>
      </c>
    </row>
    <row r="68" spans="1:7" x14ac:dyDescent="0.2">
      <c r="A68" s="29" t="s">
        <v>64</v>
      </c>
      <c r="B68" s="12"/>
      <c r="C68" s="12"/>
      <c r="D68" s="12"/>
      <c r="E68" s="28">
        <v>2500</v>
      </c>
    </row>
    <row r="69" spans="1:7" x14ac:dyDescent="0.2">
      <c r="A69" s="29" t="s">
        <v>65</v>
      </c>
      <c r="B69" s="12"/>
      <c r="C69" s="12"/>
      <c r="D69" s="12"/>
      <c r="E69" s="28">
        <v>5000</v>
      </c>
    </row>
    <row r="70" spans="1:7" x14ac:dyDescent="0.2">
      <c r="A70" s="34" t="s">
        <v>41</v>
      </c>
      <c r="B70" s="12"/>
      <c r="C70" s="12"/>
      <c r="D70" s="12"/>
      <c r="E70" s="36">
        <f>SUM(E52:E69)</f>
        <v>60900</v>
      </c>
    </row>
    <row r="71" spans="1:7" ht="13.5" thickBot="1" x14ac:dyDescent="0.25">
      <c r="A71" s="45"/>
    </row>
    <row r="72" spans="1:7" x14ac:dyDescent="0.2">
      <c r="A72" s="49" t="s">
        <v>66</v>
      </c>
      <c r="B72" s="50"/>
      <c r="C72" s="50"/>
      <c r="D72" s="50"/>
      <c r="E72" s="51"/>
    </row>
    <row r="73" spans="1:7" x14ac:dyDescent="0.2">
      <c r="A73" s="11" t="s">
        <v>67</v>
      </c>
      <c r="B73" s="12"/>
      <c r="C73" s="12"/>
      <c r="D73" s="12"/>
      <c r="E73" s="28">
        <v>7500</v>
      </c>
    </row>
    <row r="74" spans="1:7" x14ac:dyDescent="0.2">
      <c r="A74" s="11" t="s">
        <v>68</v>
      </c>
      <c r="B74" s="12"/>
      <c r="C74" s="12"/>
      <c r="D74" s="12"/>
      <c r="E74" s="28">
        <v>150000</v>
      </c>
      <c r="G74" s="42">
        <v>1000</v>
      </c>
    </row>
    <row r="75" spans="1:7" x14ac:dyDescent="0.2">
      <c r="A75" s="11" t="s">
        <v>69</v>
      </c>
      <c r="B75" s="12"/>
      <c r="C75" s="12"/>
      <c r="D75" s="12"/>
      <c r="E75" s="28">
        <v>5000</v>
      </c>
    </row>
    <row r="76" spans="1:7" x14ac:dyDescent="0.2">
      <c r="A76" s="11" t="s">
        <v>70</v>
      </c>
      <c r="B76" s="12"/>
      <c r="C76" s="12"/>
      <c r="D76" s="12"/>
      <c r="E76" s="28">
        <v>5000</v>
      </c>
    </row>
    <row r="77" spans="1:7" x14ac:dyDescent="0.2">
      <c r="A77" s="29" t="s">
        <v>71</v>
      </c>
      <c r="B77" s="12"/>
      <c r="C77" s="12"/>
      <c r="D77" s="12"/>
      <c r="E77" s="28">
        <v>75000</v>
      </c>
      <c r="G77" s="42">
        <v>2000</v>
      </c>
    </row>
    <row r="78" spans="1:7" x14ac:dyDescent="0.2">
      <c r="A78" s="29" t="s">
        <v>72</v>
      </c>
      <c r="B78" s="12"/>
      <c r="C78" s="12"/>
      <c r="D78" s="12"/>
      <c r="E78" s="28">
        <v>1500</v>
      </c>
    </row>
    <row r="79" spans="1:7" x14ac:dyDescent="0.2">
      <c r="A79" s="29" t="s">
        <v>73</v>
      </c>
      <c r="B79" s="12"/>
      <c r="C79" s="12"/>
      <c r="D79" s="12"/>
      <c r="E79" s="28">
        <v>3000</v>
      </c>
    </row>
    <row r="80" spans="1:7" x14ac:dyDescent="0.2">
      <c r="A80" s="11" t="s">
        <v>74</v>
      </c>
      <c r="B80" s="12"/>
      <c r="C80" s="12"/>
      <c r="D80" s="12"/>
      <c r="E80" s="28">
        <v>5000</v>
      </c>
    </row>
    <row r="81" spans="1:7" x14ac:dyDescent="0.2">
      <c r="A81" s="34" t="s">
        <v>41</v>
      </c>
      <c r="B81" s="12"/>
      <c r="C81" s="12"/>
      <c r="D81" s="12"/>
      <c r="E81" s="36">
        <f>SUM(E73:E80)</f>
        <v>252000</v>
      </c>
    </row>
    <row r="82" spans="1:7" ht="13.5" thickBot="1" x14ac:dyDescent="0.25">
      <c r="A82" s="37"/>
    </row>
    <row r="83" spans="1:7" x14ac:dyDescent="0.2">
      <c r="A83" s="49" t="s">
        <v>75</v>
      </c>
      <c r="B83" s="50"/>
      <c r="C83" s="50"/>
      <c r="D83" s="50"/>
      <c r="E83" s="51"/>
    </row>
    <row r="84" spans="1:7" x14ac:dyDescent="0.2">
      <c r="A84" s="11" t="s">
        <v>76</v>
      </c>
      <c r="B84" s="12">
        <v>1</v>
      </c>
      <c r="C84" s="26">
        <v>500</v>
      </c>
      <c r="D84" s="12">
        <v>3</v>
      </c>
      <c r="E84" s="28">
        <f>B84*C84*D84</f>
        <v>1500</v>
      </c>
      <c r="F84" s="2">
        <v>1</v>
      </c>
      <c r="G84" s="42">
        <f>F84*C84</f>
        <v>500</v>
      </c>
    </row>
    <row r="85" spans="1:7" x14ac:dyDescent="0.2">
      <c r="A85" s="11" t="s">
        <v>77</v>
      </c>
      <c r="B85" s="12">
        <v>12</v>
      </c>
      <c r="C85" s="26">
        <v>400</v>
      </c>
      <c r="D85" s="12">
        <v>1.5</v>
      </c>
      <c r="E85" s="28">
        <f>B85*C85*D85</f>
        <v>7200</v>
      </c>
      <c r="F85" s="2">
        <v>12</v>
      </c>
      <c r="G85" s="42">
        <f>F85*C85</f>
        <v>4800</v>
      </c>
    </row>
    <row r="86" spans="1:7" x14ac:dyDescent="0.2">
      <c r="A86" s="11" t="s">
        <v>78</v>
      </c>
      <c r="B86" s="12">
        <v>4</v>
      </c>
      <c r="C86" s="26">
        <v>100</v>
      </c>
      <c r="D86" s="12">
        <v>1.5</v>
      </c>
      <c r="E86" s="28">
        <f>B86*C86*D86</f>
        <v>600</v>
      </c>
      <c r="F86" s="2">
        <v>4</v>
      </c>
      <c r="G86" s="42">
        <f>F86*C86</f>
        <v>400</v>
      </c>
    </row>
    <row r="87" spans="1:7" x14ac:dyDescent="0.2">
      <c r="A87" s="34" t="s">
        <v>41</v>
      </c>
      <c r="B87" s="12"/>
      <c r="C87" s="12"/>
      <c r="D87" s="12"/>
      <c r="E87" s="36">
        <f>SUM(E84:E85)</f>
        <v>8700</v>
      </c>
    </row>
    <row r="88" spans="1:7" x14ac:dyDescent="0.2">
      <c r="A88" s="37"/>
    </row>
    <row r="89" spans="1:7" x14ac:dyDescent="0.2">
      <c r="A89" s="52" t="s">
        <v>79</v>
      </c>
      <c r="B89" s="21"/>
      <c r="C89" s="21"/>
      <c r="D89" s="21"/>
      <c r="E89" s="22"/>
    </row>
    <row r="90" spans="1:7" x14ac:dyDescent="0.2">
      <c r="A90" s="11" t="s">
        <v>80</v>
      </c>
      <c r="B90" s="12">
        <v>1</v>
      </c>
      <c r="C90" s="26">
        <v>100</v>
      </c>
      <c r="D90" s="12">
        <v>3</v>
      </c>
      <c r="E90" s="28">
        <f>B90*C90*D90</f>
        <v>300</v>
      </c>
      <c r="F90" s="2">
        <v>1</v>
      </c>
      <c r="G90" s="42">
        <f>F90*C90</f>
        <v>100</v>
      </c>
    </row>
    <row r="91" spans="1:7" x14ac:dyDescent="0.2">
      <c r="A91" s="11" t="s">
        <v>81</v>
      </c>
      <c r="B91" s="12">
        <v>1</v>
      </c>
      <c r="C91" s="26">
        <v>300</v>
      </c>
      <c r="D91" s="12">
        <v>2</v>
      </c>
      <c r="E91" s="28">
        <f>B91*C91*D91</f>
        <v>600</v>
      </c>
      <c r="F91" s="2">
        <v>1</v>
      </c>
      <c r="G91" s="42">
        <f>F91*C91</f>
        <v>300</v>
      </c>
    </row>
    <row r="92" spans="1:7" x14ac:dyDescent="0.2">
      <c r="A92" s="11" t="s">
        <v>82</v>
      </c>
      <c r="B92" s="12">
        <v>1</v>
      </c>
      <c r="C92" s="26">
        <v>300</v>
      </c>
      <c r="D92" s="12">
        <v>1</v>
      </c>
      <c r="E92" s="28">
        <f>B92*C92*D92</f>
        <v>300</v>
      </c>
      <c r="F92" s="2">
        <v>1</v>
      </c>
      <c r="G92" s="42">
        <f>F92*C92</f>
        <v>300</v>
      </c>
    </row>
    <row r="93" spans="1:7" x14ac:dyDescent="0.2">
      <c r="A93" s="11" t="s">
        <v>83</v>
      </c>
      <c r="B93" s="12">
        <v>1</v>
      </c>
      <c r="C93" s="26">
        <v>200</v>
      </c>
      <c r="D93" s="12">
        <v>1</v>
      </c>
      <c r="E93" s="28">
        <f>B93*C93*D93</f>
        <v>200</v>
      </c>
      <c r="F93" s="2">
        <v>1</v>
      </c>
      <c r="G93" s="42">
        <f>F93*C93</f>
        <v>200</v>
      </c>
    </row>
    <row r="94" spans="1:7" x14ac:dyDescent="0.2">
      <c r="A94" s="34" t="s">
        <v>41</v>
      </c>
      <c r="B94" s="12"/>
      <c r="C94" s="12"/>
      <c r="D94" s="12"/>
      <c r="E94" s="36">
        <f>SUM(E90:E93)</f>
        <v>1400</v>
      </c>
    </row>
    <row r="95" spans="1:7" ht="13.5" thickBot="1" x14ac:dyDescent="0.25">
      <c r="A95" s="37"/>
    </row>
    <row r="96" spans="1:7" x14ac:dyDescent="0.2">
      <c r="A96" s="49" t="s">
        <v>84</v>
      </c>
      <c r="B96" s="50"/>
      <c r="C96" s="50"/>
      <c r="D96" s="50"/>
      <c r="E96" s="51"/>
    </row>
    <row r="97" spans="1:7" x14ac:dyDescent="0.2">
      <c r="A97" s="11" t="s">
        <v>85</v>
      </c>
      <c r="B97" s="12"/>
      <c r="C97" s="12"/>
      <c r="D97" s="12"/>
      <c r="E97" s="53">
        <v>2000</v>
      </c>
    </row>
    <row r="98" spans="1:7" x14ac:dyDescent="0.2">
      <c r="A98" s="11" t="s">
        <v>86</v>
      </c>
      <c r="B98" s="12"/>
      <c r="C98" s="12"/>
      <c r="D98" s="12"/>
      <c r="E98" s="53">
        <v>5000</v>
      </c>
    </row>
    <row r="99" spans="1:7" x14ac:dyDescent="0.2">
      <c r="A99" s="11" t="s">
        <v>87</v>
      </c>
      <c r="B99" s="12"/>
      <c r="C99" s="12"/>
      <c r="D99" s="12"/>
      <c r="E99" s="53">
        <v>1000</v>
      </c>
    </row>
    <row r="100" spans="1:7" x14ac:dyDescent="0.2">
      <c r="A100" s="11" t="s">
        <v>88</v>
      </c>
      <c r="B100" s="12"/>
      <c r="C100" s="12"/>
      <c r="D100" s="12"/>
      <c r="E100" s="53">
        <v>3500</v>
      </c>
    </row>
    <row r="101" spans="1:7" x14ac:dyDescent="0.2">
      <c r="A101" s="34" t="s">
        <v>41</v>
      </c>
      <c r="B101" s="35"/>
      <c r="C101" s="35"/>
      <c r="D101" s="35"/>
      <c r="E101" s="36">
        <f>SUM(E97:E100)</f>
        <v>11500</v>
      </c>
    </row>
    <row r="102" spans="1:7" x14ac:dyDescent="0.2">
      <c r="A102" s="37"/>
    </row>
    <row r="103" spans="1:7" x14ac:dyDescent="0.2">
      <c r="A103" s="52" t="s">
        <v>89</v>
      </c>
      <c r="B103" s="21"/>
      <c r="C103" s="21"/>
      <c r="D103" s="21"/>
      <c r="E103" s="22"/>
    </row>
    <row r="104" spans="1:7" x14ac:dyDescent="0.2">
      <c r="A104" s="11" t="s">
        <v>90</v>
      </c>
      <c r="B104" s="12">
        <v>2</v>
      </c>
      <c r="C104" s="12">
        <v>150</v>
      </c>
      <c r="D104" s="12">
        <v>2</v>
      </c>
      <c r="E104" s="28">
        <f>B104*C104*D104</f>
        <v>600</v>
      </c>
    </row>
    <row r="105" spans="1:7" x14ac:dyDescent="0.2">
      <c r="A105" s="34" t="s">
        <v>41</v>
      </c>
      <c r="B105" s="35"/>
      <c r="C105" s="35"/>
      <c r="D105" s="35"/>
      <c r="E105" s="36">
        <f>SUM(E104)</f>
        <v>600</v>
      </c>
    </row>
    <row r="106" spans="1:7" x14ac:dyDescent="0.2">
      <c r="A106" s="37"/>
    </row>
    <row r="107" spans="1:7" x14ac:dyDescent="0.2">
      <c r="A107" s="52" t="s">
        <v>91</v>
      </c>
      <c r="B107" s="21"/>
      <c r="C107" s="21"/>
      <c r="D107" s="21"/>
      <c r="E107" s="22"/>
    </row>
    <row r="108" spans="1:7" s="54" customFormat="1" x14ac:dyDescent="0.2">
      <c r="A108" s="11" t="s">
        <v>92</v>
      </c>
      <c r="B108" s="12"/>
      <c r="C108" s="26"/>
      <c r="D108" s="12"/>
      <c r="E108" s="28">
        <v>15000</v>
      </c>
    </row>
    <row r="109" spans="1:7" x14ac:dyDescent="0.2">
      <c r="A109" s="11" t="s">
        <v>93</v>
      </c>
      <c r="B109" s="12"/>
      <c r="C109" s="12"/>
      <c r="D109" s="12"/>
      <c r="E109" s="28">
        <v>2000</v>
      </c>
    </row>
    <row r="110" spans="1:7" x14ac:dyDescent="0.2">
      <c r="A110" s="11" t="s">
        <v>94</v>
      </c>
      <c r="B110" s="12"/>
      <c r="C110" s="12"/>
      <c r="D110" s="12"/>
      <c r="E110" s="28">
        <v>0</v>
      </c>
    </row>
    <row r="111" spans="1:7" x14ac:dyDescent="0.2">
      <c r="A111" s="11" t="s">
        <v>95</v>
      </c>
      <c r="B111" s="12"/>
      <c r="C111" s="12"/>
      <c r="D111" s="12"/>
      <c r="E111" s="28">
        <v>15000</v>
      </c>
      <c r="G111" s="42">
        <v>500</v>
      </c>
    </row>
    <row r="112" spans="1:7" x14ac:dyDescent="0.2">
      <c r="A112" s="34" t="s">
        <v>41</v>
      </c>
      <c r="B112" s="12"/>
      <c r="C112" s="12"/>
      <c r="D112" s="12"/>
      <c r="E112" s="36">
        <f>SUM(E108:E111)</f>
        <v>32000</v>
      </c>
    </row>
    <row r="113" spans="1:7" x14ac:dyDescent="0.2">
      <c r="A113" s="37"/>
    </row>
    <row r="114" spans="1:7" s="7" customFormat="1" x14ac:dyDescent="0.2">
      <c r="A114" s="55" t="s">
        <v>96</v>
      </c>
      <c r="B114" s="24"/>
      <c r="C114" s="24"/>
      <c r="D114" s="24"/>
      <c r="E114" s="25">
        <f>E112+E105+E101+E94+E87+E81+E49+E40+E70</f>
        <v>677300</v>
      </c>
      <c r="G114" s="7">
        <f>SUM(G12:G113)</f>
        <v>40450</v>
      </c>
    </row>
    <row r="115" spans="1:7" s="56" customFormat="1" x14ac:dyDescent="0.2">
      <c r="A115" s="37"/>
      <c r="E115" s="57"/>
    </row>
    <row r="116" spans="1:7" x14ac:dyDescent="0.2">
      <c r="A116" s="55" t="s">
        <v>97</v>
      </c>
      <c r="B116" s="21"/>
      <c r="C116" s="21"/>
      <c r="D116" s="21"/>
      <c r="E116" s="25">
        <v>30000</v>
      </c>
    </row>
    <row r="117" spans="1:7" x14ac:dyDescent="0.2">
      <c r="A117" s="37"/>
      <c r="B117" s="58"/>
      <c r="C117" s="58"/>
      <c r="D117" s="58"/>
      <c r="E117" s="57"/>
    </row>
    <row r="118" spans="1:7" x14ac:dyDescent="0.2">
      <c r="A118" s="55" t="s">
        <v>98</v>
      </c>
      <c r="B118" s="21"/>
      <c r="C118" s="21"/>
      <c r="D118" s="21"/>
      <c r="E118" s="25">
        <f>E114+E116</f>
        <v>707300</v>
      </c>
    </row>
    <row r="120" spans="1:7" x14ac:dyDescent="0.2">
      <c r="A120" s="59" t="s">
        <v>99</v>
      </c>
      <c r="B120" s="18"/>
      <c r="C120" s="18"/>
      <c r="D120" s="18"/>
      <c r="E120" s="18"/>
    </row>
    <row r="121" spans="1:7" x14ac:dyDescent="0.2">
      <c r="A121" s="59"/>
      <c r="B121" s="18"/>
      <c r="C121" s="18"/>
      <c r="D121" s="18"/>
      <c r="E121" s="18"/>
    </row>
    <row r="122" spans="1:7" x14ac:dyDescent="0.2">
      <c r="A122" s="59" t="s">
        <v>100</v>
      </c>
      <c r="B122" s="18"/>
      <c r="C122" s="18"/>
      <c r="D122" s="18"/>
      <c r="E122" s="60">
        <v>360</v>
      </c>
    </row>
    <row r="123" spans="1:7" x14ac:dyDescent="0.2">
      <c r="A123" s="59" t="s">
        <v>101</v>
      </c>
      <c r="B123" s="18"/>
      <c r="C123" s="18"/>
      <c r="D123" s="18"/>
      <c r="E123" s="61">
        <v>8</v>
      </c>
    </row>
    <row r="124" spans="1:7" x14ac:dyDescent="0.2">
      <c r="A124" s="59" t="s">
        <v>102</v>
      </c>
      <c r="B124" s="18"/>
      <c r="C124" s="18"/>
      <c r="D124" s="18"/>
      <c r="E124" s="61">
        <f>+E122*E123</f>
        <v>2880</v>
      </c>
    </row>
    <row r="125" spans="1:7" x14ac:dyDescent="0.2">
      <c r="A125" s="59"/>
      <c r="B125" s="18"/>
      <c r="C125" s="18"/>
      <c r="D125" s="18"/>
      <c r="E125" s="62"/>
    </row>
    <row r="126" spans="1:7" ht="15.75" x14ac:dyDescent="0.25">
      <c r="A126" s="18"/>
      <c r="B126" s="63"/>
      <c r="C126"/>
      <c r="D126"/>
      <c r="E126" s="64"/>
    </row>
    <row r="127" spans="1:7" ht="15.75" x14ac:dyDescent="0.25">
      <c r="A127" s="65" t="s">
        <v>103</v>
      </c>
      <c r="B127" s="66"/>
      <c r="C127" s="66"/>
      <c r="D127" s="66"/>
      <c r="E127" s="67">
        <f>(E40+E53+E55+E56+E58+E62+E66+E67+E69+E81+E108+E111)*80%*0.2</f>
        <v>97296</v>
      </c>
    </row>
    <row r="128" spans="1:7" ht="15.75" x14ac:dyDescent="0.25">
      <c r="A128" s="18"/>
      <c r="B128" s="63"/>
      <c r="C128"/>
      <c r="D128"/>
      <c r="E128" s="68"/>
    </row>
    <row r="129" spans="1:10" ht="14.1" customHeight="1" x14ac:dyDescent="0.2">
      <c r="A129" s="59"/>
      <c r="B129" s="7"/>
      <c r="C129" s="18"/>
      <c r="D129" s="18"/>
      <c r="E129" s="18"/>
      <c r="F129" s="7"/>
      <c r="G129" s="18"/>
      <c r="H129" s="18"/>
      <c r="I129" s="18"/>
      <c r="J129" s="62"/>
    </row>
    <row r="130" spans="1:10" ht="14.1" customHeight="1" x14ac:dyDescent="0.2">
      <c r="A130" s="59"/>
      <c r="B130" s="7"/>
      <c r="C130" s="18"/>
      <c r="D130" s="18"/>
      <c r="E130" s="18"/>
      <c r="F130" s="7"/>
      <c r="G130" s="18"/>
      <c r="H130" s="18"/>
      <c r="I130" s="18"/>
      <c r="J130" s="62"/>
    </row>
    <row r="131" spans="1:10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69"/>
    </row>
  </sheetData>
  <mergeCells count="1">
    <mergeCell ref="A3:E3"/>
  </mergeCells>
  <pageMargins left="0.75" right="0.75" top="1" bottom="1" header="0.5" footer="0.5"/>
  <pageSetup paperSize="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ACE1AA8-5C01-4B5E-A669-2A9F7E0476FE}"/>
</file>

<file path=customXml/itemProps2.xml><?xml version="1.0" encoding="utf-8"?>
<ds:datastoreItem xmlns:ds="http://schemas.openxmlformats.org/officeDocument/2006/customXml" ds:itemID="{F64AF315-8678-421B-8603-9A3AE9DE9D7F}"/>
</file>

<file path=customXml/itemProps3.xml><?xml version="1.0" encoding="utf-8"?>
<ds:datastoreItem xmlns:ds="http://schemas.openxmlformats.org/officeDocument/2006/customXml" ds:itemID="{09C094C4-C071-4C25-8E42-0D93989CE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HULL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</dc:creator>
  <cp:lastModifiedBy>Fuller Katy</cp:lastModifiedBy>
  <dcterms:created xsi:type="dcterms:W3CDTF">2016-02-10T19:25:24Z</dcterms:created>
  <dcterms:modified xsi:type="dcterms:W3CDTF">2016-02-10T19:25:56Z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