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Humber Bridge Sound Installation (Opera North)/All_Other_Documents/"/>
    </mc:Choice>
  </mc:AlternateContent>
  <bookViews>
    <workbookView xWindow="0" yWindow="0" windowWidth="20490" windowHeight="8115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113" i="1"/>
  <c r="E113" i="1"/>
  <c r="D113" i="1"/>
  <c r="C113" i="1"/>
  <c r="C37" i="1" s="1"/>
  <c r="F104" i="1"/>
  <c r="E104" i="1"/>
  <c r="D104" i="1"/>
  <c r="C104" i="1"/>
  <c r="F98" i="1"/>
  <c r="E98" i="1"/>
  <c r="D98" i="1"/>
  <c r="C98" i="1"/>
  <c r="F91" i="1"/>
  <c r="F93" i="1" s="1"/>
  <c r="E91" i="1"/>
  <c r="E93" i="1" s="1"/>
  <c r="D91" i="1"/>
  <c r="D93" i="1" s="1"/>
  <c r="C91" i="1"/>
  <c r="C93" i="1" s="1"/>
  <c r="F81" i="1"/>
  <c r="F82" i="1" s="1"/>
  <c r="E81" i="1"/>
  <c r="E82" i="1" s="1"/>
  <c r="D81" i="1"/>
  <c r="D82" i="1" s="1"/>
  <c r="C81" i="1"/>
  <c r="C82" i="1" s="1"/>
  <c r="F77" i="1"/>
  <c r="F84" i="1" s="1"/>
  <c r="F45" i="1" s="1"/>
  <c r="E77" i="1"/>
  <c r="E84" i="1" s="1"/>
  <c r="E45" i="1" s="1"/>
  <c r="D77" i="1"/>
  <c r="D84" i="1" s="1"/>
  <c r="D45" i="1" s="1"/>
  <c r="C77" i="1"/>
  <c r="C84" i="1" s="1"/>
  <c r="C45" i="1" s="1"/>
  <c r="B52" i="1"/>
  <c r="B51" i="1"/>
  <c r="B50" i="1"/>
  <c r="B49" i="1"/>
  <c r="B48" i="1"/>
  <c r="B44" i="1"/>
  <c r="B40" i="1"/>
  <c r="B39" i="1"/>
  <c r="B38" i="1"/>
  <c r="F37" i="1"/>
  <c r="E37" i="1"/>
  <c r="E54" i="1" s="1"/>
  <c r="D37" i="1"/>
  <c r="D54" i="1" s="1"/>
  <c r="B37" i="1"/>
  <c r="B36" i="1"/>
  <c r="F18" i="1"/>
  <c r="E18" i="1"/>
  <c r="D18" i="1"/>
  <c r="C18" i="1"/>
  <c r="C19" i="1" s="1"/>
  <c r="F14" i="1"/>
  <c r="F16" i="1" s="1"/>
  <c r="E14" i="1"/>
  <c r="E16" i="1" s="1"/>
  <c r="D14" i="1"/>
  <c r="D16" i="1" s="1"/>
  <c r="C14" i="1"/>
  <c r="D19" i="1" l="1"/>
  <c r="D24" i="1" s="1"/>
  <c r="E19" i="1"/>
  <c r="E21" i="1" s="1"/>
  <c r="E22" i="1" s="1"/>
  <c r="F19" i="1"/>
  <c r="F21" i="1" s="1"/>
  <c r="F22" i="1" s="1"/>
  <c r="C54" i="1"/>
  <c r="F24" i="1"/>
  <c r="C24" i="1"/>
  <c r="C21" i="1"/>
  <c r="C22" i="1" s="1"/>
  <c r="F54" i="1"/>
  <c r="E24" i="1" l="1"/>
  <c r="E26" i="1" s="1"/>
  <c r="D21" i="1"/>
  <c r="D22" i="1" s="1"/>
  <c r="D26" i="1" s="1"/>
  <c r="C26" i="1"/>
  <c r="F26" i="1"/>
  <c r="D67" i="1" l="1"/>
  <c r="D69" i="1" s="1"/>
  <c r="D28" i="1"/>
  <c r="D29" i="1" s="1"/>
  <c r="D35" i="1" s="1"/>
  <c r="E28" i="1"/>
  <c r="E29" i="1" s="1"/>
  <c r="E67" i="1"/>
  <c r="C28" i="1"/>
  <c r="C29" i="1" s="1"/>
  <c r="C67" i="1"/>
  <c r="F67" i="1"/>
  <c r="F28" i="1"/>
  <c r="F29" i="1" s="1"/>
  <c r="D68" i="1" l="1"/>
  <c r="D70" i="1" s="1"/>
  <c r="D71" i="1" s="1"/>
  <c r="D56" i="1"/>
  <c r="C35" i="1"/>
  <c r="C56" i="1"/>
  <c r="F56" i="1"/>
  <c r="F35" i="1"/>
  <c r="E35" i="1"/>
  <c r="E56" i="1"/>
  <c r="F69" i="1"/>
  <c r="F68" i="1"/>
  <c r="C69" i="1"/>
  <c r="C68" i="1"/>
  <c r="E69" i="1"/>
  <c r="E68" i="1"/>
  <c r="F70" i="1" l="1"/>
  <c r="F71" i="1" s="1"/>
  <c r="E70" i="1"/>
  <c r="E71" i="1" s="1"/>
  <c r="C70" i="1"/>
  <c r="C71" i="1" s="1"/>
</calcChain>
</file>

<file path=xl/comments1.xml><?xml version="1.0" encoding="utf-8"?>
<comments xmlns="http://schemas.openxmlformats.org/spreadsheetml/2006/main">
  <authors>
    <author>Freeth Thomas (2017)</author>
    <author>EJ:</author>
    <author>Louise Yates</author>
  </authors>
  <commentList>
    <comment ref="C4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5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8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48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48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48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<sst xmlns="http://schemas.openxmlformats.org/spreadsheetml/2006/main" count="102" uniqueCount="72">
  <si>
    <t>Forecast</t>
  </si>
  <si>
    <t>Show</t>
  </si>
  <si>
    <t>SUBSTANCE CITY HALL</t>
  </si>
  <si>
    <t>Company</t>
  </si>
  <si>
    <t>H2017</t>
  </si>
  <si>
    <t>Venue</t>
  </si>
  <si>
    <t>Date</t>
  </si>
  <si>
    <t>Time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</si>
  <si>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</si>
  <si>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</si>
  <si>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</si>
  <si>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</si>
  <si>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</si>
  <si>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</si>
  <si>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</t>
  </si>
  <si>
    <t>Full Price sales</t>
  </si>
  <si>
    <t>Full Price</t>
  </si>
  <si>
    <t xml:space="preserve">  % Attendance Conc. Tickets @ £10</t>
  </si>
  <si>
    <t>Conc ticket sales</t>
  </si>
  <si>
    <t>Conc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</si>
  <si>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</si>
  <si>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</si>
  <si>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</si>
  <si>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</si>
  <si>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</si>
  <si>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</si>
  <si>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</si>
  <si>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</si>
  <si>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Security</t>
  </si>
  <si>
    <t>Rider</t>
  </si>
  <si>
    <t>Total Income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</si>
  <si>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</si>
  <si>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</si>
  <si>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</si>
  <si>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</si>
  <si>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</si>
  <si>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</si>
  <si>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</si>
  <si>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</si>
  <si>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</si>
  <si>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</si>
  <si>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</si>
  <si>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</si>
  <si>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</si>
  <si>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</si>
  <si>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</si>
  <si>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</si>
  <si>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</si>
  <si>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</si>
  <si>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</si>
  <si>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</si>
  <si>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</si>
  <si>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</si>
  <si>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</si>
  <si>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</si>
  <si>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</si>
  <si>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</si>
  <si>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</si>
  <si>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</si>
  <si>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</si>
  <si>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</si>
  <si>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</si>
  <si>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</si>
  <si>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</si>
  <si>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</si>
  <si>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</si>
  <si>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</si>
  <si>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Event Manager</t>
  </si>
  <si>
    <t>Additional Marketing</t>
  </si>
  <si>
    <t>HUMBER BRIDGE</t>
  </si>
  <si>
    <t>Weekend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</si>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</sst>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&quot;£ &quot;#,##0.00;\(&quot;£ &quot;#,##0.00\)"/>
    <numFmt numFmtId="167" formatCode="&quot;£ &quot;#,##0;\(&quot;£ &quot;#,##0\)"/>
    <numFmt numFmtId="168" formatCode="_-* #,##0.0_-;\-* #,##0.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3" fillId="0" borderId="0"/>
    <xf numFmtId="0" fontId="7" fillId="0" borderId="0" applyNumberFormat="0"/>
  </cellStyleXfs>
  <cellXfs count="80">
    <xf numFmtId="0" fontId="0" fillId="0" borderId="0" xfId="0"/>
    <xf numFmtId="0" fontId="2" fillId="0" borderId="0" xfId="3" applyFont="1"/>
    <xf numFmtId="164" fontId="4" fillId="0" borderId="1" xfId="4" applyFont="1" applyBorder="1" applyAlignment="1">
      <alignment horizontal="left" vertical="center"/>
    </xf>
    <xf numFmtId="0" fontId="4" fillId="0" borderId="2" xfId="3" applyFont="1" applyBorder="1" applyAlignment="1">
      <alignment horizontal="center"/>
    </xf>
    <xf numFmtId="164" fontId="4" fillId="0" borderId="3" xfId="4" applyFont="1" applyBorder="1" applyAlignment="1">
      <alignment horizontal="left" vertical="center"/>
    </xf>
    <xf numFmtId="164" fontId="4" fillId="0" borderId="4" xfId="4" applyFont="1" applyBorder="1" applyAlignment="1">
      <alignment horizontal="center"/>
    </xf>
    <xf numFmtId="0" fontId="4" fillId="0" borderId="3" xfId="3" applyFont="1" applyBorder="1" applyAlignment="1">
      <alignment horizontal="right" vertical="top" wrapText="1"/>
    </xf>
    <xf numFmtId="0" fontId="4" fillId="0" borderId="4" xfId="3" applyFont="1" applyFill="1" applyBorder="1" applyAlignment="1">
      <alignment horizontal="center" vertical="top" wrapText="1"/>
    </xf>
    <xf numFmtId="0" fontId="2" fillId="2" borderId="4" xfId="3" applyFont="1" applyFill="1" applyBorder="1" applyAlignment="1">
      <alignment horizontal="center" wrapText="1"/>
    </xf>
    <xf numFmtId="14" fontId="2" fillId="2" borderId="4" xfId="3" applyNumberFormat="1" applyFont="1" applyFill="1" applyBorder="1" applyAlignment="1">
      <alignment horizontal="center" wrapText="1"/>
    </xf>
    <xf numFmtId="14" fontId="2" fillId="0" borderId="4" xfId="3" applyNumberFormat="1" applyFont="1" applyBorder="1" applyAlignment="1">
      <alignment horizontal="center" wrapText="1"/>
    </xf>
    <xf numFmtId="0" fontId="5" fillId="0" borderId="3" xfId="4" applyNumberFormat="1" applyFont="1" applyBorder="1" applyAlignment="1"/>
    <xf numFmtId="164" fontId="2" fillId="0" borderId="4" xfId="4" applyFont="1" applyBorder="1" applyAlignment="1"/>
    <xf numFmtId="0" fontId="6" fillId="3" borderId="3" xfId="4" applyNumberFormat="1" applyFont="1" applyFill="1" applyBorder="1" applyAlignment="1"/>
    <xf numFmtId="164" fontId="6" fillId="0" borderId="4" xfId="4" quotePrefix="1" applyFont="1" applyBorder="1" applyAlignment="1">
      <alignment horizontal="right"/>
    </xf>
    <xf numFmtId="0" fontId="2" fillId="3" borderId="3" xfId="4" applyNumberFormat="1" applyFont="1" applyFill="1" applyBorder="1" applyAlignment="1"/>
    <xf numFmtId="164" fontId="6" fillId="4" borderId="4" xfId="4" quotePrefix="1" applyFont="1" applyFill="1" applyBorder="1" applyAlignment="1">
      <alignment horizontal="right"/>
    </xf>
    <xf numFmtId="164" fontId="2" fillId="3" borderId="3" xfId="4" applyFont="1" applyFill="1" applyBorder="1" applyAlignment="1"/>
    <xf numFmtId="9" fontId="6" fillId="4" borderId="4" xfId="2" applyFont="1" applyFill="1" applyBorder="1"/>
    <xf numFmtId="164" fontId="6" fillId="3" borderId="4" xfId="4" applyFont="1" applyFill="1" applyBorder="1"/>
    <xf numFmtId="164" fontId="2" fillId="0" borderId="3" xfId="4" applyFont="1" applyFill="1" applyBorder="1" applyAlignment="1"/>
    <xf numFmtId="165" fontId="6" fillId="0" borderId="4" xfId="1" applyNumberFormat="1" applyFont="1" applyFill="1" applyBorder="1"/>
    <xf numFmtId="2" fontId="6" fillId="4" borderId="4" xfId="4" applyNumberFormat="1" applyFont="1" applyFill="1" applyBorder="1"/>
    <xf numFmtId="9" fontId="6" fillId="0" borderId="4" xfId="2" applyFont="1" applyFill="1" applyBorder="1"/>
    <xf numFmtId="1" fontId="6" fillId="0" borderId="4" xfId="4" applyNumberFormat="1" applyFont="1" applyFill="1" applyBorder="1"/>
    <xf numFmtId="164" fontId="2" fillId="3" borderId="3" xfId="4" applyFont="1" applyFill="1" applyBorder="1" applyAlignment="1">
      <alignment horizontal="left"/>
    </xf>
    <xf numFmtId="43" fontId="4" fillId="3" borderId="4" xfId="4" applyNumberFormat="1" applyFont="1" applyFill="1" applyBorder="1" applyAlignment="1">
      <alignment horizontal="right"/>
    </xf>
    <xf numFmtId="2" fontId="4" fillId="3" borderId="4" xfId="4" applyNumberFormat="1" applyFont="1" applyFill="1" applyBorder="1"/>
    <xf numFmtId="164" fontId="2" fillId="0" borderId="3" xfId="4" applyFont="1" applyFill="1" applyBorder="1"/>
    <xf numFmtId="164" fontId="2" fillId="4" borderId="4" xfId="4" applyFont="1" applyFill="1" applyBorder="1"/>
    <xf numFmtId="164" fontId="2" fillId="0" borderId="3" xfId="4" applyFont="1" applyBorder="1" applyAlignment="1"/>
    <xf numFmtId="164" fontId="2" fillId="0" borderId="4" xfId="4" applyFont="1" applyBorder="1"/>
    <xf numFmtId="0" fontId="2" fillId="0" borderId="3" xfId="4" applyNumberFormat="1" applyFont="1" applyBorder="1" applyAlignment="1">
      <alignment horizontal="left"/>
    </xf>
    <xf numFmtId="164" fontId="2" fillId="2" borderId="4" xfId="4" applyFont="1" applyFill="1" applyBorder="1"/>
    <xf numFmtId="164" fontId="4" fillId="5" borderId="5" xfId="4" applyFont="1" applyFill="1" applyBorder="1"/>
    <xf numFmtId="164" fontId="4" fillId="5" borderId="6" xfId="4" applyFont="1" applyFill="1" applyBorder="1"/>
    <xf numFmtId="164" fontId="6" fillId="0" borderId="3" xfId="4" applyFont="1" applyBorder="1"/>
    <xf numFmtId="164" fontId="4" fillId="5" borderId="3" xfId="4" applyFont="1" applyFill="1" applyBorder="1"/>
    <xf numFmtId="164" fontId="4" fillId="5" borderId="4" xfId="4" applyFont="1" applyFill="1" applyBorder="1"/>
    <xf numFmtId="164" fontId="2" fillId="0" borderId="7" xfId="4" applyFont="1" applyFill="1" applyBorder="1"/>
    <xf numFmtId="164" fontId="2" fillId="0" borderId="8" xfId="4" applyFont="1" applyBorder="1"/>
    <xf numFmtId="0" fontId="2" fillId="0" borderId="3" xfId="4" applyNumberFormat="1" applyFont="1" applyFill="1" applyBorder="1" applyAlignment="1"/>
    <xf numFmtId="0" fontId="2" fillId="0" borderId="4" xfId="4" applyNumberFormat="1" applyFont="1" applyFill="1" applyBorder="1" applyAlignment="1"/>
    <xf numFmtId="164" fontId="2" fillId="0" borderId="0" xfId="4" applyNumberFormat="1" applyFont="1" applyFill="1" applyBorder="1" applyAlignment="1"/>
    <xf numFmtId="164" fontId="2" fillId="0" borderId="0" xfId="4" applyFont="1" applyFill="1" applyBorder="1"/>
    <xf numFmtId="164" fontId="2" fillId="0" borderId="4" xfId="4" applyFont="1" applyFill="1" applyBorder="1"/>
    <xf numFmtId="164" fontId="2" fillId="0" borderId="3" xfId="4" applyFont="1" applyBorder="1"/>
    <xf numFmtId="0" fontId="4" fillId="0" borderId="7" xfId="3" applyFont="1" applyBorder="1"/>
    <xf numFmtId="164" fontId="4" fillId="0" borderId="6" xfId="4" applyFont="1" applyBorder="1"/>
    <xf numFmtId="0" fontId="4" fillId="0" borderId="3" xfId="3" applyFont="1" applyBorder="1"/>
    <xf numFmtId="164" fontId="4" fillId="0" borderId="3" xfId="4" applyFont="1" applyBorder="1"/>
    <xf numFmtId="0" fontId="6" fillId="6" borderId="3" xfId="5" applyNumberFormat="1" applyFont="1" applyFill="1" applyBorder="1"/>
    <xf numFmtId="0" fontId="2" fillId="6" borderId="3" xfId="5" applyFont="1" applyFill="1" applyBorder="1"/>
    <xf numFmtId="0" fontId="6" fillId="7" borderId="3" xfId="5" applyNumberFormat="1" applyFont="1" applyFill="1" applyBorder="1"/>
    <xf numFmtId="0" fontId="2" fillId="7" borderId="3" xfId="5" applyFont="1" applyFill="1" applyBorder="1"/>
    <xf numFmtId="164" fontId="2" fillId="3" borderId="3" xfId="4" applyFont="1" applyFill="1" applyBorder="1"/>
    <xf numFmtId="164" fontId="2" fillId="6" borderId="3" xfId="4" applyFont="1" applyFill="1" applyBorder="1"/>
    <xf numFmtId="10" fontId="2" fillId="6" borderId="3" xfId="4" applyNumberFormat="1" applyFont="1" applyFill="1" applyBorder="1"/>
    <xf numFmtId="164" fontId="5" fillId="0" borderId="3" xfId="4" applyFont="1" applyBorder="1"/>
    <xf numFmtId="0" fontId="6" fillId="0" borderId="3" xfId="5" applyNumberFormat="1" applyFont="1" applyBorder="1"/>
    <xf numFmtId="166" fontId="2" fillId="0" borderId="3" xfId="5" applyNumberFormat="1" applyFont="1" applyBorder="1"/>
    <xf numFmtId="0" fontId="2" fillId="6" borderId="3" xfId="5" applyNumberFormat="1" applyFont="1" applyFill="1" applyBorder="1"/>
    <xf numFmtId="166" fontId="2" fillId="6" borderId="3" xfId="5" applyNumberFormat="1" applyFont="1" applyFill="1" applyBorder="1"/>
    <xf numFmtId="165" fontId="2" fillId="6" borderId="3" xfId="1" applyNumberFormat="1" applyFont="1" applyFill="1" applyBorder="1"/>
    <xf numFmtId="0" fontId="2" fillId="0" borderId="3" xfId="5" applyNumberFormat="1" applyFont="1" applyFill="1" applyBorder="1"/>
    <xf numFmtId="166" fontId="2" fillId="0" borderId="3" xfId="5" applyNumberFormat="1" applyFont="1" applyFill="1" applyBorder="1"/>
    <xf numFmtId="0" fontId="4" fillId="0" borderId="3" xfId="5" applyFont="1" applyFill="1" applyBorder="1"/>
    <xf numFmtId="0" fontId="2" fillId="0" borderId="3" xfId="5" applyFont="1" applyFill="1" applyBorder="1"/>
    <xf numFmtId="0" fontId="6" fillId="8" borderId="3" xfId="4" applyNumberFormat="1" applyFont="1" applyFill="1" applyBorder="1" applyAlignment="1"/>
    <xf numFmtId="167" fontId="2" fillId="8" borderId="6" xfId="5" applyNumberFormat="1" applyFont="1" applyFill="1" applyBorder="1"/>
    <xf numFmtId="0" fontId="6" fillId="0" borderId="3" xfId="4" applyNumberFormat="1" applyFont="1" applyFill="1" applyBorder="1" applyAlignment="1"/>
    <xf numFmtId="167" fontId="2" fillId="0" borderId="3" xfId="5" applyNumberFormat="1" applyFont="1" applyFill="1" applyBorder="1"/>
    <xf numFmtId="168" fontId="2" fillId="0" borderId="3" xfId="1" applyNumberFormat="1" applyFont="1" applyFill="1" applyBorder="1"/>
    <xf numFmtId="167" fontId="2" fillId="8" borderId="9" xfId="5" applyNumberFormat="1" applyFont="1" applyFill="1" applyBorder="1"/>
    <xf numFmtId="0" fontId="2" fillId="0" borderId="10" xfId="3" applyFont="1" applyBorder="1"/>
    <xf numFmtId="0" fontId="6" fillId="0" borderId="0" xfId="3" applyFont="1"/>
    <xf numFmtId="0" fontId="2" fillId="0" borderId="3" xfId="3" applyFont="1" applyBorder="1"/>
    <xf numFmtId="6" fontId="2" fillId="0" borderId="3" xfId="3" applyNumberFormat="1" applyFont="1" applyBorder="1"/>
    <xf numFmtId="0" fontId="6" fillId="7" borderId="0" xfId="3" applyFont="1" applyFill="1"/>
    <xf numFmtId="164" fontId="2" fillId="7" borderId="6" xfId="4" applyFont="1" applyFill="1" applyBorder="1"/>
  </cellXfs>
  <cellStyles count="6">
    <cellStyle name="Comma" xfId="1" builtinId="3"/>
    <cellStyle name="Geneva" xfId="5"/>
    <cellStyle name="Normal" xfId="0" builtinId="0"/>
    <cellStyle name="Normal 3" xfId="3"/>
    <cellStyle name="Normal_Showact2000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/>
      <sheetData sheetId="1"/>
      <sheetData sheetId="2">
        <row r="99">
          <cell r="O99"/>
        </row>
        <row r="100">
          <cell r="O100"/>
        </row>
        <row r="101">
          <cell r="O101"/>
        </row>
        <row r="102">
          <cell r="O102"/>
        </row>
        <row r="103">
          <cell r="O103"/>
        </row>
        <row r="109">
          <cell r="O109"/>
        </row>
        <row r="118">
          <cell r="O118"/>
        </row>
        <row r="119">
          <cell r="O119"/>
        </row>
        <row r="120">
          <cell r="O120"/>
        </row>
        <row r="121">
          <cell r="O121"/>
        </row>
        <row r="122">
          <cell r="O12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14"/>
  <sheetViews>
    <sheetView tabSelected="1" topLeftCell="A7" workbookViewId="0">
      <selection activeCell="J15" sqref="J15"/>
    </sheetView>
  </sheetViews>
  <sheetFormatPr defaultRowHeight="15"/>
  <cols>
    <col min="2" max="2" width="44.7109375" style="1" bestFit="1" customWidth="1"/>
    <col min="3" max="6" width="15.140625" style="1" customWidth="1"/>
  </cols>
  <sheetData>
    <row r="1" spans="2:6">
      <c r="C1"/>
      <c r="D1"/>
      <c r="E1"/>
      <c r="F1"/>
    </row>
    <row r="2" spans="2:6">
      <c r="B2" s="2"/>
      <c r="C2" s="3" t="s">
        <v>0</v>
      </c>
      <c r="D2" s="3" t="s">
        <v>0</v>
      </c>
      <c r="E2" s="3" t="s">
        <v>0</v>
      </c>
      <c r="F2" s="3" t="s">
        <v>0</v>
      </c>
    </row>
    <row r="3" spans="2:6">
      <c r="B3" s="4"/>
      <c r="C3" s="5"/>
      <c r="D3" s="5"/>
      <c r="E3" s="5"/>
      <c r="F3" s="5"/>
    </row>
    <row r="4" spans="2:6" ht="25.5">
      <c r="B4" s="6" t="s">
        <v>1</v>
      </c>
      <c r="C4" s="7" t="s">
        <v>2</v>
      </c>
      <c r="D4" s="7" t="s">
        <v>2</v>
      </c>
      <c r="E4" s="7" t="s">
        <v>2</v>
      </c>
      <c r="F4" s="7" t="s">
        <v>2</v>
      </c>
    </row>
    <row r="5" spans="2:6">
      <c r="B5" s="6" t="s">
        <v>3</v>
      </c>
      <c r="C5" s="7" t="s">
        <v>4</v>
      </c>
      <c r="D5" s="7" t="s">
        <v>4</v>
      </c>
      <c r="E5" s="7" t="s">
        <v>4</v>
      </c>
      <c r="F5" s="7" t="s">
        <v>4</v>
      </c>
    </row>
    <row r="6" spans="2:6" ht="26.25">
      <c r="B6" s="6" t="s">
        <v>5</v>
      </c>
      <c r="C6" s="8" t="s">
        <v>69</v>
      </c>
      <c r="D6" s="8" t="s">
        <v>69</v>
      </c>
      <c r="E6" s="8" t="s">
        <v>69</v>
      </c>
      <c r="F6" s="8" t="s">
        <v>69</v>
      </c>
    </row>
    <row r="7" spans="2:6">
      <c r="B7" s="6" t="s">
        <v>6</v>
      </c>
      <c r="C7" s="9" t="s">
        <v>71</v>
      </c>
      <c r="D7" s="9" t="s">
        <v>71</v>
      </c>
      <c r="E7" s="9" t="s">
        <v>71</v>
      </c>
      <c r="F7" s="9" t="s">
        <v>71</v>
      </c>
    </row>
    <row r="8" spans="2:6">
      <c r="B8" s="6" t="s">
        <v>7</v>
      </c>
      <c r="C8" s="9" t="s">
        <v>70</v>
      </c>
      <c r="D8" s="9" t="s">
        <v>70</v>
      </c>
      <c r="E8" s="9" t="s">
        <v>70</v>
      </c>
      <c r="F8" s="9" t="s">
        <v>70</v>
      </c>
    </row>
    <row r="9" spans="2:6">
      <c r="B9" s="6" t="s">
        <v>8</v>
      </c>
      <c r="C9" s="10"/>
      <c r="D9" s="10"/>
      <c r="E9" s="10"/>
      <c r="F9" s="10"/>
    </row>
    <row r="10" spans="2:6">
      <c r="B10" s="11" t="s">
        <v>9</v>
      </c>
      <c r="C10" s="12"/>
      <c r="D10" s="12"/>
      <c r="E10" s="12"/>
      <c r="F10" s="12"/>
    </row>
    <row r="11" spans="2:6">
      <c r="B11" s="13" t="s">
        <v>10</v>
      </c>
      <c r="C11" s="14"/>
      <c r="D11" s="14"/>
      <c r="E11" s="14"/>
      <c r="F11" s="14"/>
    </row>
    <row r="12" spans="2:6">
      <c r="B12" s="15" t="s">
        <v>11</v>
      </c>
      <c r="C12" s="16">
        <v>40</v>
      </c>
      <c r="D12" s="16">
        <v>40</v>
      </c>
      <c r="E12" s="16">
        <v>40</v>
      </c>
      <c r="F12" s="16">
        <v>40</v>
      </c>
    </row>
    <row r="13" spans="2:6">
      <c r="B13" s="17" t="s">
        <v>12</v>
      </c>
      <c r="C13" s="18">
        <v>0.7</v>
      </c>
      <c r="D13" s="18">
        <v>0.8</v>
      </c>
      <c r="E13" s="18">
        <v>0.9</v>
      </c>
      <c r="F13" s="18">
        <v>1</v>
      </c>
    </row>
    <row r="14" spans="2:6">
      <c r="B14" s="17" t="s">
        <v>13</v>
      </c>
      <c r="C14" s="19">
        <f>+C12*C13</f>
        <v>28</v>
      </c>
      <c r="D14" s="19">
        <f>+D12*D13</f>
        <v>32</v>
      </c>
      <c r="E14" s="19">
        <f t="shared" ref="E14:F14" si="0">+E12*E13</f>
        <v>36</v>
      </c>
      <c r="F14" s="19">
        <f t="shared" si="0"/>
        <v>40</v>
      </c>
    </row>
    <row r="15" spans="2:6">
      <c r="B15" s="20" t="s">
        <v>14</v>
      </c>
      <c r="C15" s="18">
        <v>1</v>
      </c>
      <c r="D15" s="18">
        <v>1</v>
      </c>
      <c r="E15" s="18">
        <v>1</v>
      </c>
      <c r="F15" s="18">
        <v>1</v>
      </c>
    </row>
    <row r="16" spans="2:6">
      <c r="B16" s="20" t="s">
        <v>15</v>
      </c>
      <c r="C16" s="21">
        <f>+C14*C15</f>
        <v>28</v>
      </c>
      <c r="D16" s="21">
        <f>+D14*D15</f>
        <v>32</v>
      </c>
      <c r="E16" s="21">
        <f>+E14*E15</f>
        <v>36</v>
      </c>
      <c r="F16" s="21">
        <f>+F14*F15</f>
        <v>40</v>
      </c>
    </row>
    <row r="17" spans="2:6">
      <c r="B17" s="20" t="s">
        <v>16</v>
      </c>
      <c r="C17" s="22">
        <v>5</v>
      </c>
      <c r="D17" s="22">
        <v>5</v>
      </c>
      <c r="E17" s="22">
        <v>5</v>
      </c>
      <c r="F17" s="22">
        <v>5</v>
      </c>
    </row>
    <row r="18" spans="2:6">
      <c r="B18" s="20" t="s">
        <v>17</v>
      </c>
      <c r="C18" s="23">
        <f>1-C15</f>
        <v>0</v>
      </c>
      <c r="D18" s="23">
        <f>1-D15</f>
        <v>0</v>
      </c>
      <c r="E18" s="23">
        <f>1-E15</f>
        <v>0</v>
      </c>
      <c r="F18" s="23">
        <f>1-F15</f>
        <v>0</v>
      </c>
    </row>
    <row r="19" spans="2:6">
      <c r="B19" s="20" t="s">
        <v>18</v>
      </c>
      <c r="C19" s="24">
        <f>+C18*C14</f>
        <v>0</v>
      </c>
      <c r="D19" s="24">
        <f>+D18*D14</f>
        <v>0</v>
      </c>
      <c r="E19" s="24">
        <f>+E18*E14</f>
        <v>0</v>
      </c>
      <c r="F19" s="24">
        <f>+F18*F14</f>
        <v>0</v>
      </c>
    </row>
    <row r="20" spans="2:6">
      <c r="B20" s="20" t="s">
        <v>19</v>
      </c>
      <c r="C20" s="22">
        <v>0</v>
      </c>
      <c r="D20" s="22">
        <v>0</v>
      </c>
      <c r="E20" s="22">
        <v>0</v>
      </c>
      <c r="F20" s="22">
        <v>0</v>
      </c>
    </row>
    <row r="21" spans="2:6">
      <c r="B21" s="25" t="s">
        <v>20</v>
      </c>
      <c r="C21" s="26">
        <f>+(C19*C20)+(C16*C17)</f>
        <v>140</v>
      </c>
      <c r="D21" s="26">
        <f>+(D19*D20)+(D16*D17)</f>
        <v>160</v>
      </c>
      <c r="E21" s="26">
        <f>+(E19*E20)+(E16*E17)</f>
        <v>180</v>
      </c>
      <c r="F21" s="26">
        <f>+(F19*F20)+(F16*F17)</f>
        <v>200</v>
      </c>
    </row>
    <row r="22" spans="2:6">
      <c r="B22" s="17" t="s">
        <v>21</v>
      </c>
      <c r="C22" s="27">
        <f t="shared" ref="C22:F22" si="1">+IF(C21=0,0,C21/(C16+C19))</f>
        <v>5</v>
      </c>
      <c r="D22" s="27">
        <f t="shared" si="1"/>
        <v>5</v>
      </c>
      <c r="E22" s="27">
        <f t="shared" si="1"/>
        <v>5</v>
      </c>
      <c r="F22" s="27">
        <f t="shared" si="1"/>
        <v>5</v>
      </c>
    </row>
    <row r="23" spans="2:6">
      <c r="B23" s="28" t="s">
        <v>22</v>
      </c>
      <c r="C23" s="29">
        <v>9</v>
      </c>
      <c r="D23" s="29">
        <v>9</v>
      </c>
      <c r="E23" s="29">
        <v>9</v>
      </c>
      <c r="F23" s="29">
        <v>9</v>
      </c>
    </row>
    <row r="24" spans="2:6">
      <c r="B24" s="30" t="s">
        <v>23</v>
      </c>
      <c r="C24" s="31">
        <f>C23*(C19+C16)</f>
        <v>252</v>
      </c>
      <c r="D24" s="31">
        <f>D23*(D19+D16)</f>
        <v>288</v>
      </c>
      <c r="E24" s="31">
        <f>E23*(E19+E16)</f>
        <v>324</v>
      </c>
      <c r="F24" s="31">
        <f>F23*(F19+F16)</f>
        <v>360</v>
      </c>
    </row>
    <row r="25" spans="2:6">
      <c r="B25" s="30"/>
      <c r="C25" s="31"/>
      <c r="D25" s="31"/>
      <c r="E25" s="31"/>
      <c r="F25" s="31"/>
    </row>
    <row r="26" spans="2:6">
      <c r="B26" s="32" t="s">
        <v>24</v>
      </c>
      <c r="C26" s="33">
        <f>C24*C22</f>
        <v>1260</v>
      </c>
      <c r="D26" s="33">
        <f>D24*D22</f>
        <v>1440</v>
      </c>
      <c r="E26" s="33">
        <f>E24*E22</f>
        <v>1620</v>
      </c>
      <c r="F26" s="33">
        <f>F24*F22</f>
        <v>1800</v>
      </c>
    </row>
    <row r="27" spans="2:6">
      <c r="B27" s="32"/>
      <c r="C27" s="31">
        <v>0</v>
      </c>
      <c r="D27" s="31">
        <v>0</v>
      </c>
      <c r="E27" s="31">
        <v>0</v>
      </c>
      <c r="F27" s="31">
        <v>0</v>
      </c>
    </row>
    <row r="28" spans="2:6">
      <c r="B28" s="32" t="s">
        <v>25</v>
      </c>
      <c r="C28" s="31">
        <f>-C26/6</f>
        <v>-210</v>
      </c>
      <c r="D28" s="31">
        <f>-D26/6</f>
        <v>-240</v>
      </c>
      <c r="E28" s="31">
        <f>-E26/6</f>
        <v>-270</v>
      </c>
      <c r="F28" s="31">
        <f>-F26/6</f>
        <v>-300</v>
      </c>
    </row>
    <row r="29" spans="2:6">
      <c r="B29" s="34" t="s">
        <v>26</v>
      </c>
      <c r="C29" s="34">
        <f>+C26+C27+C28</f>
        <v>1050</v>
      </c>
      <c r="D29" s="34">
        <f>+D26+D27+D28</f>
        <v>1200</v>
      </c>
      <c r="E29" s="34">
        <f>+E26+E27+E28</f>
        <v>1350</v>
      </c>
      <c r="F29" s="35">
        <f>+F26+F27+F28</f>
        <v>1500</v>
      </c>
    </row>
    <row r="30" spans="2:6">
      <c r="B30" s="36" t="s">
        <v>27</v>
      </c>
      <c r="C30" s="31"/>
      <c r="D30" s="31"/>
      <c r="E30" s="31"/>
      <c r="F30" s="31"/>
    </row>
    <row r="31" spans="2:6">
      <c r="B31" s="37" t="s">
        <v>67</v>
      </c>
      <c r="C31" s="38">
        <v>450</v>
      </c>
      <c r="D31" s="38">
        <v>450</v>
      </c>
      <c r="E31" s="38">
        <v>450</v>
      </c>
      <c r="F31" s="38">
        <v>450</v>
      </c>
    </row>
    <row r="32" spans="2:6">
      <c r="B32" s="37" t="s">
        <v>68</v>
      </c>
      <c r="C32" s="38">
        <v>250</v>
      </c>
      <c r="D32" s="38">
        <v>250</v>
      </c>
      <c r="E32" s="38">
        <v>250</v>
      </c>
      <c r="F32" s="38">
        <v>250</v>
      </c>
    </row>
    <row r="33" spans="2:8">
      <c r="B33" s="37"/>
      <c r="C33" s="38"/>
      <c r="D33" s="38"/>
      <c r="E33" s="38"/>
      <c r="F33" s="38"/>
    </row>
    <row r="34" spans="2:8">
      <c r="B34" s="39" t="s">
        <v>29</v>
      </c>
      <c r="C34" s="40">
        <v>150</v>
      </c>
      <c r="D34" s="40">
        <v>150</v>
      </c>
      <c r="E34" s="40">
        <v>150</v>
      </c>
      <c r="F34" s="40">
        <v>150</v>
      </c>
      <c r="H34" s="28"/>
    </row>
    <row r="35" spans="2:8">
      <c r="B35" s="34" t="s">
        <v>30</v>
      </c>
      <c r="C35" s="34">
        <f>C29-C31-C32-C34</f>
        <v>200</v>
      </c>
      <c r="D35" s="34">
        <f t="shared" ref="D35:F35" si="2">D29-D31-D32-D34</f>
        <v>350</v>
      </c>
      <c r="E35" s="34">
        <f t="shared" si="2"/>
        <v>500</v>
      </c>
      <c r="F35" s="34">
        <f t="shared" si="2"/>
        <v>650</v>
      </c>
      <c r="H35" s="37"/>
    </row>
    <row r="36" spans="2:8" hidden="1">
      <c r="B36" s="41">
        <f>'[1]Area Festivals'!O99</f>
        <v>0</v>
      </c>
      <c r="C36" s="28">
        <v>0</v>
      </c>
      <c r="D36" s="28">
        <v>0</v>
      </c>
      <c r="E36" s="28">
        <v>0</v>
      </c>
      <c r="F36" s="28">
        <v>0</v>
      </c>
    </row>
    <row r="37" spans="2:8" hidden="1">
      <c r="B37" s="42">
        <f>'[1]Area Festivals'!O100</f>
        <v>0</v>
      </c>
      <c r="C37" s="43">
        <f t="shared" ref="C37:F37" si="3">C113</f>
        <v>396</v>
      </c>
      <c r="D37" s="43">
        <f t="shared" si="3"/>
        <v>396</v>
      </c>
      <c r="E37" s="43">
        <f t="shared" si="3"/>
        <v>396</v>
      </c>
      <c r="F37" s="43">
        <f t="shared" si="3"/>
        <v>396</v>
      </c>
    </row>
    <row r="38" spans="2:8" hidden="1">
      <c r="B38" s="42">
        <f>'[1]Area Festivals'!O101</f>
        <v>0</v>
      </c>
      <c r="C38" s="44">
        <v>250</v>
      </c>
      <c r="D38" s="44">
        <v>250</v>
      </c>
      <c r="E38" s="44">
        <v>250</v>
      </c>
      <c r="F38" s="44">
        <v>250</v>
      </c>
    </row>
    <row r="39" spans="2:8" hidden="1">
      <c r="B39" s="45">
        <f>'[1]Area Festivals'!O102</f>
        <v>0</v>
      </c>
      <c r="C39" s="44">
        <v>0</v>
      </c>
      <c r="D39" s="44">
        <v>0</v>
      </c>
      <c r="E39" s="44">
        <v>0</v>
      </c>
      <c r="F39" s="44">
        <v>0</v>
      </c>
    </row>
    <row r="40" spans="2:8" hidden="1">
      <c r="B40" s="45">
        <f>'[1]Area Festivals'!O103</f>
        <v>0</v>
      </c>
      <c r="C40" s="44">
        <v>50</v>
      </c>
      <c r="D40" s="44">
        <v>50</v>
      </c>
      <c r="E40" s="44">
        <v>50</v>
      </c>
      <c r="F40" s="44">
        <v>50</v>
      </c>
    </row>
    <row r="41" spans="2:8" hidden="1">
      <c r="B41" s="45" t="s">
        <v>28</v>
      </c>
      <c r="C41" s="44">
        <v>100</v>
      </c>
      <c r="D41" s="44">
        <v>100</v>
      </c>
      <c r="E41" s="44">
        <v>100</v>
      </c>
      <c r="F41" s="44">
        <v>100</v>
      </c>
    </row>
    <row r="42" spans="2:8" hidden="1">
      <c r="B42" s="45"/>
      <c r="C42" s="44"/>
      <c r="D42" s="44"/>
      <c r="E42" s="44"/>
      <c r="F42" s="44"/>
    </row>
    <row r="43" spans="2:8" hidden="1">
      <c r="B43" s="28" t="s">
        <v>31</v>
      </c>
      <c r="C43" s="28"/>
      <c r="D43" s="28"/>
      <c r="E43" s="28"/>
      <c r="F43" s="28"/>
    </row>
    <row r="44" spans="2:8" hidden="1">
      <c r="B44" s="28">
        <f>'[1]Area Festivals'!O109</f>
        <v>0</v>
      </c>
      <c r="C44" s="28"/>
      <c r="D44" s="28"/>
      <c r="E44" s="28"/>
      <c r="F44" s="28"/>
    </row>
    <row r="45" spans="2:8" hidden="1">
      <c r="B45" s="28" t="s">
        <v>32</v>
      </c>
      <c r="C45" s="28">
        <f t="shared" ref="C45:F45" si="4">+C84</f>
        <v>136</v>
      </c>
      <c r="D45" s="28">
        <f t="shared" si="4"/>
        <v>136</v>
      </c>
      <c r="E45" s="28">
        <f t="shared" si="4"/>
        <v>136</v>
      </c>
      <c r="F45" s="28">
        <f t="shared" si="4"/>
        <v>136</v>
      </c>
    </row>
    <row r="46" spans="2:8" hidden="1">
      <c r="B46" s="28"/>
      <c r="C46" s="28"/>
      <c r="D46" s="28"/>
      <c r="E46" s="28"/>
      <c r="F46" s="28"/>
    </row>
    <row r="47" spans="2:8" hidden="1">
      <c r="B47" s="28" t="s">
        <v>33</v>
      </c>
      <c r="C47" s="28">
        <v>900</v>
      </c>
      <c r="D47" s="28">
        <v>900</v>
      </c>
      <c r="E47" s="28">
        <v>900</v>
      </c>
      <c r="F47" s="28">
        <v>900</v>
      </c>
    </row>
    <row r="48" spans="2:8" hidden="1">
      <c r="B48" s="28">
        <f>'[1]Area Festivals'!O118</f>
        <v>0</v>
      </c>
      <c r="C48" s="28">
        <v>1000</v>
      </c>
      <c r="D48" s="28">
        <v>1000</v>
      </c>
      <c r="E48" s="28">
        <v>1000</v>
      </c>
      <c r="F48" s="28">
        <v>1000</v>
      </c>
    </row>
    <row r="49" spans="2:6" hidden="1">
      <c r="B49" s="28">
        <f>'[1]Area Festivals'!O119</f>
        <v>0</v>
      </c>
      <c r="C49" s="28">
        <v>500</v>
      </c>
      <c r="D49" s="28">
        <v>500</v>
      </c>
      <c r="E49" s="28">
        <v>500</v>
      </c>
      <c r="F49" s="28">
        <v>500</v>
      </c>
    </row>
    <row r="50" spans="2:6" hidden="1">
      <c r="B50" s="28">
        <f>'[1]Area Festivals'!O121</f>
        <v>0</v>
      </c>
      <c r="C50" s="28">
        <v>50</v>
      </c>
      <c r="D50" s="28">
        <v>50</v>
      </c>
      <c r="E50" s="28">
        <v>50</v>
      </c>
      <c r="F50" s="28">
        <v>50</v>
      </c>
    </row>
    <row r="51" spans="2:6" hidden="1">
      <c r="B51" s="28">
        <f>'[1]Area Festivals'!O122</f>
        <v>0</v>
      </c>
      <c r="C51" s="28">
        <v>0</v>
      </c>
      <c r="D51" s="28">
        <v>0</v>
      </c>
      <c r="E51" s="28">
        <v>0</v>
      </c>
      <c r="F51" s="28">
        <v>0</v>
      </c>
    </row>
    <row r="52" spans="2:6" hidden="1">
      <c r="B52" s="28">
        <f>'[1]Area Festivals'!O120</f>
        <v>0</v>
      </c>
      <c r="C52" s="46"/>
      <c r="D52" s="46"/>
      <c r="E52" s="46"/>
      <c r="F52" s="46"/>
    </row>
    <row r="53" spans="2:6" hidden="1">
      <c r="B53" s="28"/>
      <c r="C53" s="46"/>
      <c r="D53" s="46"/>
      <c r="E53" s="46"/>
      <c r="F53" s="46"/>
    </row>
    <row r="54" spans="2:6" hidden="1">
      <c r="B54" s="37" t="s">
        <v>34</v>
      </c>
      <c r="C54" s="35">
        <f t="shared" ref="C54:D54" si="5">SUM(C36:C53)</f>
        <v>3382</v>
      </c>
      <c r="D54" s="35">
        <f t="shared" si="5"/>
        <v>3382</v>
      </c>
      <c r="E54" s="35">
        <f t="shared" ref="E54:F54" si="6">SUM(E36:E53)</f>
        <v>3382</v>
      </c>
      <c r="F54" s="35">
        <f t="shared" si="6"/>
        <v>3382</v>
      </c>
    </row>
    <row r="55" spans="2:6" hidden="1">
      <c r="B55" s="46"/>
      <c r="C55" s="46"/>
      <c r="D55" s="46"/>
      <c r="E55" s="46"/>
      <c r="F55" s="46"/>
    </row>
    <row r="56" spans="2:6" hidden="1">
      <c r="B56" s="47" t="s">
        <v>35</v>
      </c>
      <c r="C56" s="48">
        <f t="shared" ref="C56:F56" si="7">C29-C54</f>
        <v>-2332</v>
      </c>
      <c r="D56" s="48">
        <f t="shared" si="7"/>
        <v>-2182</v>
      </c>
      <c r="E56" s="48">
        <f t="shared" si="7"/>
        <v>-2032</v>
      </c>
      <c r="F56" s="48">
        <f t="shared" si="7"/>
        <v>-1882</v>
      </c>
    </row>
    <row r="57" spans="2:6" hidden="1">
      <c r="B57" s="49"/>
      <c r="C57" s="50"/>
      <c r="D57" s="50"/>
      <c r="E57" s="50"/>
      <c r="F57" s="50"/>
    </row>
    <row r="58" spans="2:6" hidden="1">
      <c r="B58" s="51" t="s">
        <v>36</v>
      </c>
      <c r="C58" s="52"/>
      <c r="D58" s="52"/>
      <c r="E58" s="52"/>
      <c r="F58" s="52"/>
    </row>
    <row r="59" spans="2:6" hidden="1">
      <c r="B59" s="53" t="s">
        <v>37</v>
      </c>
      <c r="C59" s="54"/>
      <c r="D59" s="54"/>
      <c r="E59" s="54"/>
      <c r="F59" s="54"/>
    </row>
    <row r="60" spans="2:6" hidden="1">
      <c r="B60" s="36"/>
      <c r="C60" s="46"/>
      <c r="D60" s="46"/>
      <c r="E60" s="46"/>
      <c r="F60" s="46"/>
    </row>
    <row r="61" spans="2:6" hidden="1">
      <c r="B61" s="55"/>
      <c r="C61" s="55"/>
      <c r="D61" s="55"/>
      <c r="E61" s="55"/>
      <c r="F61" s="55"/>
    </row>
    <row r="62" spans="2:6" hidden="1">
      <c r="B62" s="36" t="s">
        <v>38</v>
      </c>
      <c r="C62" s="46"/>
      <c r="D62" s="46"/>
      <c r="E62" s="46"/>
      <c r="F62" s="46"/>
    </row>
    <row r="63" spans="2:6" hidden="1">
      <c r="B63" s="56" t="s">
        <v>39</v>
      </c>
      <c r="C63" s="57">
        <v>0</v>
      </c>
      <c r="D63" s="57">
        <v>0</v>
      </c>
      <c r="E63" s="57">
        <v>0</v>
      </c>
      <c r="F63" s="57">
        <v>0</v>
      </c>
    </row>
    <row r="64" spans="2:6" hidden="1">
      <c r="B64" s="46"/>
      <c r="C64" s="46"/>
      <c r="D64" s="46"/>
      <c r="E64" s="46"/>
      <c r="F64" s="46"/>
    </row>
    <row r="65" spans="2:6" hidden="1">
      <c r="B65" s="58" t="s">
        <v>40</v>
      </c>
      <c r="C65" s="46"/>
      <c r="D65" s="46"/>
      <c r="E65" s="46"/>
      <c r="F65" s="46"/>
    </row>
    <row r="66" spans="2:6" hidden="1">
      <c r="B66" s="36" t="s">
        <v>41</v>
      </c>
      <c r="C66" s="46"/>
      <c r="D66" s="46"/>
      <c r="E66" s="46"/>
      <c r="F66" s="46"/>
    </row>
    <row r="67" spans="2:6" hidden="1">
      <c r="B67" s="46" t="s">
        <v>42</v>
      </c>
      <c r="C67" s="46">
        <f t="shared" ref="C67:F67" si="8">C26</f>
        <v>1260</v>
      </c>
      <c r="D67" s="46">
        <f t="shared" si="8"/>
        <v>1440</v>
      </c>
      <c r="E67" s="46">
        <f t="shared" si="8"/>
        <v>1620</v>
      </c>
      <c r="F67" s="46">
        <f t="shared" si="8"/>
        <v>1800</v>
      </c>
    </row>
    <row r="68" spans="2:6" hidden="1">
      <c r="B68" s="46" t="s">
        <v>43</v>
      </c>
      <c r="C68" s="46">
        <f t="shared" ref="C68:F68" si="9">-C67*0.013</f>
        <v>-16.38</v>
      </c>
      <c r="D68" s="46">
        <f t="shared" si="9"/>
        <v>-18.72</v>
      </c>
      <c r="E68" s="46">
        <f t="shared" si="9"/>
        <v>-21.06</v>
      </c>
      <c r="F68" s="46">
        <f t="shared" si="9"/>
        <v>-23.4</v>
      </c>
    </row>
    <row r="69" spans="2:6" hidden="1">
      <c r="B69" s="46" t="s">
        <v>44</v>
      </c>
      <c r="C69" s="46">
        <f t="shared" ref="C69:F69" si="10">-C67*0.019</f>
        <v>-23.939999999999998</v>
      </c>
      <c r="D69" s="46">
        <f t="shared" si="10"/>
        <v>-27.36</v>
      </c>
      <c r="E69" s="46">
        <f t="shared" si="10"/>
        <v>-30.779999999999998</v>
      </c>
      <c r="F69" s="46">
        <f t="shared" si="10"/>
        <v>-34.199999999999996</v>
      </c>
    </row>
    <row r="70" spans="2:6" hidden="1">
      <c r="B70" s="46" t="s">
        <v>45</v>
      </c>
      <c r="C70" s="46">
        <f t="shared" ref="C70:F70" si="11">+C67+C68+C69+C28</f>
        <v>1009.6799999999998</v>
      </c>
      <c r="D70" s="46">
        <f t="shared" si="11"/>
        <v>1153.92</v>
      </c>
      <c r="E70" s="46">
        <f t="shared" si="11"/>
        <v>1298.1600000000001</v>
      </c>
      <c r="F70" s="46">
        <f t="shared" si="11"/>
        <v>1442.3999999999999</v>
      </c>
    </row>
    <row r="71" spans="2:6" hidden="1">
      <c r="B71" s="46" t="s">
        <v>46</v>
      </c>
      <c r="C71" s="46">
        <f t="shared" ref="C71:F71" si="12">-C70*C63</f>
        <v>0</v>
      </c>
      <c r="D71" s="46">
        <f t="shared" si="12"/>
        <v>0</v>
      </c>
      <c r="E71" s="46">
        <f t="shared" si="12"/>
        <v>0</v>
      </c>
      <c r="F71" s="46">
        <f t="shared" si="12"/>
        <v>0</v>
      </c>
    </row>
    <row r="72" spans="2:6" hidden="1">
      <c r="B72" s="46"/>
      <c r="C72" s="46"/>
      <c r="D72" s="46"/>
      <c r="E72" s="46"/>
      <c r="F72" s="46"/>
    </row>
    <row r="73" spans="2:6" hidden="1">
      <c r="B73" s="59" t="s">
        <v>47</v>
      </c>
      <c r="C73" s="60"/>
      <c r="D73" s="60"/>
      <c r="E73" s="60"/>
      <c r="F73" s="60"/>
    </row>
    <row r="74" spans="2:6" hidden="1">
      <c r="B74" s="61" t="s">
        <v>48</v>
      </c>
      <c r="C74" s="62">
        <v>8</v>
      </c>
      <c r="D74" s="62">
        <v>8</v>
      </c>
      <c r="E74" s="62">
        <v>8</v>
      </c>
      <c r="F74" s="62">
        <v>8</v>
      </c>
    </row>
    <row r="75" spans="2:6" hidden="1">
      <c r="B75" s="61" t="s">
        <v>49</v>
      </c>
      <c r="C75" s="63">
        <v>4</v>
      </c>
      <c r="D75" s="63">
        <v>4</v>
      </c>
      <c r="E75" s="63">
        <v>4</v>
      </c>
      <c r="F75" s="63">
        <v>4</v>
      </c>
    </row>
    <row r="76" spans="2:6" hidden="1">
      <c r="B76" s="52" t="s">
        <v>50</v>
      </c>
      <c r="C76" s="52">
        <v>2</v>
      </c>
      <c r="D76" s="52">
        <v>2</v>
      </c>
      <c r="E76" s="52">
        <v>2</v>
      </c>
      <c r="F76" s="52">
        <v>2</v>
      </c>
    </row>
    <row r="77" spans="2:6" hidden="1">
      <c r="B77" s="64" t="s">
        <v>51</v>
      </c>
      <c r="C77" s="65">
        <f t="shared" ref="C77:F77" si="13">+C74*C75*C76</f>
        <v>64</v>
      </c>
      <c r="D77" s="65">
        <f t="shared" si="13"/>
        <v>64</v>
      </c>
      <c r="E77" s="65">
        <f t="shared" si="13"/>
        <v>64</v>
      </c>
      <c r="F77" s="65">
        <f t="shared" si="13"/>
        <v>64</v>
      </c>
    </row>
    <row r="78" spans="2:6" hidden="1">
      <c r="B78" s="66"/>
      <c r="C78" s="67"/>
      <c r="D78" s="67"/>
      <c r="E78" s="67"/>
      <c r="F78" s="67"/>
    </row>
    <row r="79" spans="2:6" hidden="1">
      <c r="B79" s="59" t="s">
        <v>52</v>
      </c>
      <c r="C79" s="60"/>
      <c r="D79" s="60"/>
      <c r="E79" s="60"/>
      <c r="F79" s="60"/>
    </row>
    <row r="80" spans="2:6" hidden="1">
      <c r="B80" s="61" t="s">
        <v>53</v>
      </c>
      <c r="C80" s="62">
        <v>12</v>
      </c>
      <c r="D80" s="62">
        <v>12</v>
      </c>
      <c r="E80" s="62">
        <v>12</v>
      </c>
      <c r="F80" s="62">
        <v>12</v>
      </c>
    </row>
    <row r="81" spans="2:6" hidden="1">
      <c r="B81" s="61" t="s">
        <v>49</v>
      </c>
      <c r="C81" s="63">
        <f t="shared" ref="C81:F81" si="14">+C75+2</f>
        <v>6</v>
      </c>
      <c r="D81" s="63">
        <f t="shared" si="14"/>
        <v>6</v>
      </c>
      <c r="E81" s="63">
        <f t="shared" si="14"/>
        <v>6</v>
      </c>
      <c r="F81" s="63">
        <f t="shared" si="14"/>
        <v>6</v>
      </c>
    </row>
    <row r="82" spans="2:6" hidden="1">
      <c r="B82" s="64" t="s">
        <v>54</v>
      </c>
      <c r="C82" s="65">
        <f t="shared" ref="C82:F82" si="15">+C80*C81</f>
        <v>72</v>
      </c>
      <c r="D82" s="65">
        <f t="shared" si="15"/>
        <v>72</v>
      </c>
      <c r="E82" s="65">
        <f t="shared" si="15"/>
        <v>72</v>
      </c>
      <c r="F82" s="65">
        <f t="shared" si="15"/>
        <v>72</v>
      </c>
    </row>
    <row r="83" spans="2:6" hidden="1">
      <c r="B83" s="64"/>
      <c r="C83" s="65"/>
      <c r="D83" s="65"/>
      <c r="E83" s="65"/>
      <c r="F83" s="65"/>
    </row>
    <row r="84" spans="2:6" hidden="1">
      <c r="B84" s="68" t="s">
        <v>55</v>
      </c>
      <c r="C84" s="69">
        <f t="shared" ref="C84:F84" si="16">+C77+C82</f>
        <v>136</v>
      </c>
      <c r="D84" s="69">
        <f t="shared" si="16"/>
        <v>136</v>
      </c>
      <c r="E84" s="69">
        <f t="shared" si="16"/>
        <v>136</v>
      </c>
      <c r="F84" s="69">
        <f t="shared" si="16"/>
        <v>136</v>
      </c>
    </row>
    <row r="85" spans="2:6" hidden="1">
      <c r="B85" s="67"/>
      <c r="C85" s="67"/>
      <c r="D85" s="67"/>
      <c r="E85" s="67"/>
      <c r="F85" s="67"/>
    </row>
    <row r="86" spans="2:6" hidden="1">
      <c r="B86" s="67"/>
      <c r="C86" s="67"/>
      <c r="D86" s="67"/>
      <c r="E86" s="67"/>
      <c r="F86" s="67"/>
    </row>
    <row r="87" spans="2:6" hidden="1">
      <c r="B87" s="59" t="s">
        <v>56</v>
      </c>
      <c r="C87" s="60"/>
      <c r="D87" s="60"/>
      <c r="E87" s="60"/>
      <c r="F87" s="60"/>
    </row>
    <row r="88" spans="2:6" hidden="1">
      <c r="B88" s="61" t="s">
        <v>48</v>
      </c>
      <c r="C88" s="62">
        <v>10</v>
      </c>
      <c r="D88" s="62">
        <v>10</v>
      </c>
      <c r="E88" s="62">
        <v>10</v>
      </c>
      <c r="F88" s="62">
        <v>10</v>
      </c>
    </row>
    <row r="89" spans="2:6" hidden="1">
      <c r="B89" s="61" t="s">
        <v>49</v>
      </c>
      <c r="C89" s="63">
        <v>12.5</v>
      </c>
      <c r="D89" s="63">
        <v>12.5</v>
      </c>
      <c r="E89" s="63">
        <v>12.5</v>
      </c>
      <c r="F89" s="63">
        <v>12.5</v>
      </c>
    </row>
    <row r="90" spans="2:6" hidden="1">
      <c r="B90" s="52" t="s">
        <v>50</v>
      </c>
      <c r="C90" s="52">
        <v>2</v>
      </c>
      <c r="D90" s="52">
        <v>2</v>
      </c>
      <c r="E90" s="52">
        <v>2</v>
      </c>
      <c r="F90" s="52">
        <v>2</v>
      </c>
    </row>
    <row r="91" spans="2:6" hidden="1">
      <c r="B91" s="64" t="s">
        <v>51</v>
      </c>
      <c r="C91" s="65">
        <f t="shared" ref="C91:F91" si="17">+C88*C89*C90</f>
        <v>250</v>
      </c>
      <c r="D91" s="65">
        <f t="shared" si="17"/>
        <v>250</v>
      </c>
      <c r="E91" s="65">
        <f t="shared" si="17"/>
        <v>250</v>
      </c>
      <c r="F91" s="65">
        <f t="shared" si="17"/>
        <v>250</v>
      </c>
    </row>
    <row r="92" spans="2:6" hidden="1">
      <c r="B92" s="66"/>
      <c r="C92" s="67"/>
      <c r="D92" s="67"/>
      <c r="E92" s="67"/>
      <c r="F92" s="67"/>
    </row>
    <row r="93" spans="2:6" hidden="1">
      <c r="B93" s="68" t="s">
        <v>57</v>
      </c>
      <c r="C93" s="69">
        <f t="shared" ref="C93:F93" si="18">+C91</f>
        <v>250</v>
      </c>
      <c r="D93" s="69">
        <f t="shared" si="18"/>
        <v>250</v>
      </c>
      <c r="E93" s="69">
        <f t="shared" si="18"/>
        <v>250</v>
      </c>
      <c r="F93" s="69">
        <f t="shared" si="18"/>
        <v>250</v>
      </c>
    </row>
    <row r="94" spans="2:6" hidden="1">
      <c r="B94" s="70"/>
      <c r="C94" s="71"/>
      <c r="D94" s="71"/>
      <c r="E94" s="71"/>
      <c r="F94" s="71"/>
    </row>
    <row r="95" spans="2:6" hidden="1">
      <c r="B95" s="70" t="s">
        <v>31</v>
      </c>
      <c r="C95" s="71"/>
      <c r="D95" s="71"/>
      <c r="E95" s="71"/>
      <c r="F95" s="71"/>
    </row>
    <row r="96" spans="2:6" hidden="1">
      <c r="B96" s="41" t="s">
        <v>58</v>
      </c>
      <c r="C96" s="72">
        <v>0.5</v>
      </c>
      <c r="D96" s="72">
        <v>0.5</v>
      </c>
      <c r="E96" s="72">
        <v>0.5</v>
      </c>
      <c r="F96" s="72">
        <v>0.5</v>
      </c>
    </row>
    <row r="97" spans="2:6" hidden="1">
      <c r="B97" s="41" t="s">
        <v>53</v>
      </c>
      <c r="C97" s="71">
        <v>200</v>
      </c>
      <c r="D97" s="71">
        <v>200</v>
      </c>
      <c r="E97" s="71">
        <v>200</v>
      </c>
      <c r="F97" s="71">
        <v>200</v>
      </c>
    </row>
    <row r="98" spans="2:6" hidden="1">
      <c r="B98" s="68" t="s">
        <v>59</v>
      </c>
      <c r="C98" s="69">
        <f t="shared" ref="C98:F98" si="19">+C96*C97</f>
        <v>100</v>
      </c>
      <c r="D98" s="69">
        <f t="shared" si="19"/>
        <v>100</v>
      </c>
      <c r="E98" s="69">
        <f t="shared" si="19"/>
        <v>100</v>
      </c>
      <c r="F98" s="69">
        <f t="shared" si="19"/>
        <v>100</v>
      </c>
    </row>
    <row r="99" spans="2:6" hidden="1">
      <c r="B99" s="70"/>
      <c r="C99" s="71"/>
      <c r="D99" s="71"/>
      <c r="E99" s="71"/>
      <c r="F99" s="71"/>
    </row>
    <row r="100" spans="2:6" hidden="1">
      <c r="B100" s="70"/>
      <c r="C100" s="71"/>
      <c r="D100" s="71"/>
      <c r="E100" s="71"/>
      <c r="F100" s="71"/>
    </row>
    <row r="101" spans="2:6" hidden="1">
      <c r="B101" s="70" t="s">
        <v>33</v>
      </c>
      <c r="C101" s="71"/>
      <c r="D101" s="71"/>
      <c r="E101" s="71"/>
      <c r="F101" s="71"/>
    </row>
    <row r="102" spans="2:6" hidden="1">
      <c r="B102" s="41" t="s">
        <v>58</v>
      </c>
      <c r="C102" s="72">
        <v>0.5</v>
      </c>
      <c r="D102" s="72">
        <v>0.5</v>
      </c>
      <c r="E102" s="72">
        <v>0.5</v>
      </c>
      <c r="F102" s="72">
        <v>0.5</v>
      </c>
    </row>
    <row r="103" spans="2:6" hidden="1">
      <c r="B103" s="41" t="s">
        <v>53</v>
      </c>
      <c r="C103" s="71">
        <v>200</v>
      </c>
      <c r="D103" s="71">
        <v>200</v>
      </c>
      <c r="E103" s="71">
        <v>200</v>
      </c>
      <c r="F103" s="71">
        <v>200</v>
      </c>
    </row>
    <row r="104" spans="2:6" ht="15.75" hidden="1" thickBot="1">
      <c r="B104" s="68" t="s">
        <v>59</v>
      </c>
      <c r="C104" s="73">
        <f t="shared" ref="C104:F104" si="20">+C102*C103</f>
        <v>100</v>
      </c>
      <c r="D104" s="73">
        <f t="shared" si="20"/>
        <v>100</v>
      </c>
      <c r="E104" s="73">
        <f t="shared" si="20"/>
        <v>100</v>
      </c>
      <c r="F104" s="73">
        <f t="shared" si="20"/>
        <v>100</v>
      </c>
    </row>
    <row r="105" spans="2:6" hidden="1">
      <c r="C105" s="74"/>
      <c r="D105" s="74"/>
      <c r="E105" s="74"/>
      <c r="F105" s="74"/>
    </row>
    <row r="106" spans="2:6" hidden="1">
      <c r="B106" s="75" t="s">
        <v>60</v>
      </c>
      <c r="C106" s="76"/>
      <c r="D106" s="76"/>
      <c r="E106" s="76"/>
      <c r="F106" s="76"/>
    </row>
    <row r="107" spans="2:6" hidden="1">
      <c r="B107" s="1" t="s">
        <v>61</v>
      </c>
      <c r="C107" s="77">
        <v>136</v>
      </c>
      <c r="D107" s="77">
        <v>136</v>
      </c>
      <c r="E107" s="77">
        <v>136</v>
      </c>
      <c r="F107" s="77">
        <v>136</v>
      </c>
    </row>
    <row r="108" spans="2:6" hidden="1">
      <c r="B108" s="1" t="s">
        <v>62</v>
      </c>
      <c r="C108" s="77">
        <v>260</v>
      </c>
      <c r="D108" s="77">
        <v>260</v>
      </c>
      <c r="E108" s="77">
        <v>260</v>
      </c>
      <c r="F108" s="77">
        <v>260</v>
      </c>
    </row>
    <row r="109" spans="2:6" hidden="1">
      <c r="B109" s="1" t="s">
        <v>63</v>
      </c>
      <c r="C109" s="76">
        <v>0</v>
      </c>
      <c r="D109" s="76">
        <v>0</v>
      </c>
      <c r="E109" s="76">
        <v>0</v>
      </c>
      <c r="F109" s="76">
        <v>0</v>
      </c>
    </row>
    <row r="110" spans="2:6" hidden="1">
      <c r="B110" s="1" t="s">
        <v>64</v>
      </c>
      <c r="C110" s="76">
        <v>0</v>
      </c>
      <c r="D110" s="76">
        <v>0</v>
      </c>
      <c r="E110" s="76">
        <v>0</v>
      </c>
      <c r="F110" s="76">
        <v>0</v>
      </c>
    </row>
    <row r="111" spans="2:6" hidden="1">
      <c r="B111" s="1" t="s">
        <v>65</v>
      </c>
      <c r="C111" s="76">
        <v>0</v>
      </c>
      <c r="D111" s="76">
        <v>0</v>
      </c>
      <c r="E111" s="76">
        <v>0</v>
      </c>
      <c r="F111" s="76">
        <v>0</v>
      </c>
    </row>
    <row r="112" spans="2:6" hidden="1">
      <c r="B112" s="1" t="s">
        <v>66</v>
      </c>
      <c r="C112" s="76">
        <v>0</v>
      </c>
      <c r="D112" s="76">
        <v>0</v>
      </c>
      <c r="E112" s="76">
        <v>0</v>
      </c>
      <c r="F112" s="76">
        <v>0</v>
      </c>
    </row>
    <row r="113" spans="2:6" hidden="1">
      <c r="B113" s="78" t="s">
        <v>60</v>
      </c>
      <c r="C113" s="79">
        <f t="shared" ref="C113:D113" si="21">SUM(C107:C112)</f>
        <v>396</v>
      </c>
      <c r="D113" s="79">
        <f t="shared" si="21"/>
        <v>396</v>
      </c>
      <c r="E113" s="79">
        <f t="shared" ref="E113:F113" si="22">SUM(E107:E112)</f>
        <v>396</v>
      </c>
      <c r="F113" s="79">
        <f t="shared" si="22"/>
        <v>396</v>
      </c>
    </row>
    <row r="114" spans="2:6" hidden="1"/>
  </sheetData>
  <mergeCells count="1">
    <mergeCell ref="B2:B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7D98CEE-DC2E-4F8F-859A-DA188AFF2571}"/>
</file>

<file path=customXml/itemProps2.xml><?xml version="1.0" encoding="utf-8"?>
<ds:datastoreItem xmlns:ds="http://schemas.openxmlformats.org/officeDocument/2006/customXml" ds:itemID="{D436E3E5-F6AF-4B5B-8BBB-AFF62C188C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00F474-B610-46BA-9A25-24B5D54234ED}">
  <ds:schemaRefs>
    <ds:schemaRef ds:uri="80129174-c05c-43cc-8e32-21fcbdfe51bb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2017-03-07T17:21:58Z</dcterms:created>
  <dcterms:modified xsi:type="dcterms:W3CDTF">2017-03-07T17:28:56Z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