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6450" yWindow="-345" windowWidth="14040" windowHeight="7605" tabRatio="500" firstSheet="5" activeTab="7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DTS UPDATE 12th Oct" sheetId="63" r:id="rId6"/>
    <sheet name="2017 costs" sheetId="59" r:id="rId7"/>
    <sheet name="Summary 10th Feb" sheetId="61" r:id="rId8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61" l="1"/>
  <c r="G10" i="61"/>
  <c r="C10" i="61"/>
  <c r="E43" i="61" l="1"/>
  <c r="E45" i="61" s="1"/>
  <c r="C16" i="59"/>
  <c r="E128" i="63" l="1"/>
  <c r="J118" i="63"/>
  <c r="E116" i="63"/>
  <c r="E108" i="63"/>
  <c r="E109" i="63" s="1"/>
  <c r="E105" i="63"/>
  <c r="G97" i="63"/>
  <c r="E97" i="63"/>
  <c r="G96" i="63"/>
  <c r="E96" i="63"/>
  <c r="G95" i="63"/>
  <c r="E95" i="63"/>
  <c r="G94" i="63"/>
  <c r="E94" i="63"/>
  <c r="E98" i="63" s="1"/>
  <c r="G90" i="63"/>
  <c r="E90" i="63"/>
  <c r="G89" i="63"/>
  <c r="E89" i="63"/>
  <c r="G88" i="63"/>
  <c r="E88" i="63"/>
  <c r="E91" i="63" s="1"/>
  <c r="E85" i="63"/>
  <c r="E69" i="63"/>
  <c r="E68" i="63"/>
  <c r="G67" i="63"/>
  <c r="E67" i="63"/>
  <c r="G66" i="63"/>
  <c r="E66" i="63"/>
  <c r="E65" i="63"/>
  <c r="G64" i="63"/>
  <c r="E64" i="63"/>
  <c r="G63" i="63"/>
  <c r="E63" i="63"/>
  <c r="E62" i="63"/>
  <c r="E61" i="63"/>
  <c r="G60" i="63"/>
  <c r="E60" i="63"/>
  <c r="E59" i="63"/>
  <c r="E58" i="63"/>
  <c r="E57" i="63"/>
  <c r="E56" i="63"/>
  <c r="E55" i="63"/>
  <c r="E54" i="63"/>
  <c r="E74" i="63" s="1"/>
  <c r="G50" i="63"/>
  <c r="E50" i="63"/>
  <c r="G49" i="63"/>
  <c r="E49" i="63"/>
  <c r="G48" i="63"/>
  <c r="E48" i="63"/>
  <c r="G47" i="63"/>
  <c r="E47" i="63"/>
  <c r="G46" i="63"/>
  <c r="E46" i="63"/>
  <c r="G45" i="63"/>
  <c r="G118" i="63" s="1"/>
  <c r="E45" i="63"/>
  <c r="E51" i="63" s="1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42" i="63" s="1"/>
  <c r="E131" i="63" s="1"/>
  <c r="C8" i="63" s="1"/>
  <c r="E13" i="63"/>
  <c r="E118" i="63" l="1"/>
  <c r="E120" i="63" l="1"/>
  <c r="E122" i="63" s="1"/>
  <c r="C9" i="63" s="1"/>
  <c r="G28" i="61"/>
  <c r="G35" i="61"/>
  <c r="C28" i="61"/>
  <c r="J120" i="60" l="1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20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4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<sst xmlns="http://schemas.openxmlformats.org/spreadsheetml/2006/main" count="611" uniqueCount="204">
  <si>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</si>
  <si>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</si>
  <si>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</si>
  <si>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</si>
  <si>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</si>
  <si>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</si>
  <si>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</si>
  <si>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</si>
  <si>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</si>
  <si>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</si>
  <si>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</si>
  <si>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</si>
  <si>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</si>
  <si>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</si>
  <si>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</si>
  <si>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</si>
  <si>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</si>
  <si>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</si>
  <si>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</si>
  <si>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</si>
  <si>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</si>
  <si>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</si>
  <si>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</si>
  <si>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</si>
  <si>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</si>
  <si>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</si>
  <si>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</si>
  <si>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</si>
  <si>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</si>
  <si>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</si>
  <si>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</si>
  <si>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</si>
  <si>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</si>
  <si>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</si>
  <si>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</si>
  <si>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</si>
  <si>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</si>
  <si>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</si>
  <si>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</si>
  <si>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</si>
  <si>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</si>
  <si>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</si>
  <si>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</si>
  <si>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</si>
  <si>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</si>
  <si>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</si>
  <si>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</si>
  <si>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</si>
  <si>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</si>
  <si>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</si>
  <si>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</si>
  <si>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</si>
  <si>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</si>
  <si>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</si>
  <si>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</si>
  <si>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</si>
  <si>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</si>
  <si>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</si>
  <si>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</si>
  <si>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</si>
  <si>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</si>
  <si>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</si>
  <si>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</si>
  <si>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</si>
  <si>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</si>
  <si>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</si>
  <si>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</si>
  <si>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</si>
  <si>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</si>
  <si>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</si>
  <si>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</si>
  <si>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</si>
  <si>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</si>
  <si>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</si>
  <si>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</si>
  <si>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</si>
  <si>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</si>
  <si>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</si>
  <si>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</si>
  <si>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</si>
  <si>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</si>
  <si>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</si>
  <si>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</si>
  <si>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</si>
  <si>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</si>
  <si>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</si>
  <si>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</si>
  <si>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</si>
  <si>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</si>
  <si>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</si>
  <si>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</si>
  <si>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</si>
  <si>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</si>
  <si>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</si>
  <si>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</si>
  <si>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</si>
  <si>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</si>
  <si>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</si>
  <si>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</si>
  <si>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</si>
  <si>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</si>
  <si>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</si>
  <si>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</si>
  <si>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</si>
  <si>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</si>
  <si>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</si>
  <si>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</si>
  <si>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</si>
  <si>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</si>
  <si>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</si>
  <si>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</si>
  <si>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</si>
  <si>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</si>
  <si>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</si>
  <si>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</si>
  <si>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</si>
  <si>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</si>
  <si>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</si>
  <si>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</si>
  <si>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</si>
  <si>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</si>
  <si>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</si>
  <si>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</si>
  <si>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</si>
  <si>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</si>
  <si>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</si>
  <si>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</si>
  <si>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</si>
  <si>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</si>
  <si>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</si>
  <si>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</si>
  <si>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</si>
  <si>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</si>
  <si>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</si>
  <si>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</si>
  <si>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</si>
  <si>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</si>
  <si>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</si>
  <si>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</si>
  <si>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</si>
  <si>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</si>
  <si>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</si>
  <si>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</si>
  <si>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</si>
  <si>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</si>
  <si>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</si>
  <si>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</si>
  <si>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</si>
  <si>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</si>
  <si>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</si>
  <si>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</si>
  <si>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</si>
  <si>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</si>
  <si>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</si>
  <si>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</si>
  <si>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</si>
  <si>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Hull 2017 costs</t>
  </si>
  <si>
    <t>CORE PROJECT BUDGET HEADINGS</t>
  </si>
  <si>
    <t>Development and R&amp;D</t>
  </si>
  <si>
    <t xml:space="preserve">if just spend to date 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</si>
  <si>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</si>
  <si>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</si>
  <si>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</si>
  <si>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</si>
  <si>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</si>
  <si>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</si>
  <si>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</si>
  <si>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</si>
  <si>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</si>
  <si>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</si>
  <si>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</si>
  <si>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</si>
  <si>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</si>
  <si>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</si>
  <si>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</si>
  <si>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</si>
  <si>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</si>
  <si>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</si>
  <si>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</si>
  <si>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</si>
  <si>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</si>
  <si>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</si>
  <si>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</si>
  <si>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</si>
  <si>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</si>
  <si>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</si>
  <si>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</si>
  <si>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</si>
  <si>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</si>
  <si>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</si>
  <si>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</si>
  <si>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</si>
  <si>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</si>
  <si>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</si>
  <si>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</si>
  <si>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</si>
  <si>
    <t>EXPLANATION TO DTS</t>
  </si>
  <si>
    <t xml:space="preserve">In order for us to contribute £563,000 to DTS then I need to make £116,550 in ticket income </t>
  </si>
  <si>
    <t xml:space="preserve">Because we have </t>
  </si>
  <si>
    <t>minus</t>
  </si>
  <si>
    <t>plus</t>
  </si>
  <si>
    <t>UPDATED 17th Feb</t>
  </si>
  <si>
    <t>make this on site box office?</t>
  </si>
  <si>
    <t>Need to get them to find £11k saving against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</si>
</sst>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44" fontId="0" fillId="0" borderId="13" xfId="0" applyNumberFormat="1" applyBorder="1"/>
    <xf numFmtId="44" fontId="16" fillId="0" borderId="13" xfId="0" applyNumberFormat="1" applyFont="1" applyBorder="1"/>
    <xf numFmtId="0" fontId="16" fillId="0" borderId="0" xfId="0" applyFont="1"/>
    <xf numFmtId="44" fontId="16" fillId="0" borderId="0" xfId="0" applyNumberFormat="1" applyFont="1"/>
    <xf numFmtId="0" fontId="21" fillId="0" borderId="0" xfId="0" applyFont="1"/>
    <xf numFmtId="44" fontId="21" fillId="0" borderId="0" xfId="0" applyNumberFormat="1" applyFont="1"/>
    <xf numFmtId="0" fontId="22" fillId="0" borderId="0" xfId="0" applyFont="1"/>
    <xf numFmtId="44" fontId="22" fillId="0" borderId="0" xfId="0" applyNumberFormat="1" applyFont="1"/>
    <xf numFmtId="44" fontId="21" fillId="0" borderId="13" xfId="0" applyNumberFormat="1" applyFont="1" applyBorder="1"/>
    <xf numFmtId="44" fontId="21" fillId="0" borderId="12" xfId="0" applyNumberFormat="1" applyFont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25"/>
  <sheetData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B124" sqref="B124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.75" x14ac:dyDescent="0.25">
      <c r="A1" s="27" t="s">
        <v>83</v>
      </c>
    </row>
    <row r="2" spans="1:9" ht="13.5" thickBot="1" x14ac:dyDescent="0.25"/>
    <row r="3" spans="1:9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1" t="s">
        <v>178</v>
      </c>
      <c r="I3" s="1" t="s">
        <v>179</v>
      </c>
    </row>
    <row r="4" spans="1:9" x14ac:dyDescent="0.2">
      <c r="G4" s="67"/>
    </row>
    <row r="5" spans="1:9" x14ac:dyDescent="0.2">
      <c r="A5" s="4" t="s">
        <v>0</v>
      </c>
      <c r="B5" s="5"/>
      <c r="C5" s="5"/>
      <c r="D5" s="35"/>
      <c r="E5" s="1"/>
      <c r="G5" s="67"/>
    </row>
    <row r="6" spans="1:9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x14ac:dyDescent="0.2">
      <c r="A10" s="24"/>
      <c r="B10" s="24"/>
      <c r="C10" s="66"/>
      <c r="D10" s="35"/>
      <c r="E10" s="41"/>
      <c r="G10" s="67"/>
    </row>
    <row r="11" spans="1:9" ht="15.75" x14ac:dyDescent="0.25">
      <c r="A11" s="51" t="s">
        <v>80</v>
      </c>
      <c r="B11" s="46"/>
      <c r="C11" s="46"/>
      <c r="D11" s="46"/>
      <c r="E11" s="47"/>
      <c r="G11" s="67"/>
    </row>
    <row r="12" spans="1:9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25">
      <c r="A43" s="16"/>
      <c r="G43" s="67"/>
    </row>
    <row r="44" spans="1:9" ht="13.5" thickBot="1" x14ac:dyDescent="0.25">
      <c r="A44" s="52" t="s">
        <v>87</v>
      </c>
      <c r="B44" s="53"/>
      <c r="C44" s="53"/>
      <c r="D44" s="53"/>
      <c r="E44" s="54"/>
      <c r="G44" s="67"/>
    </row>
    <row r="45" spans="1:9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x14ac:dyDescent="0.2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5" thickBot="1" x14ac:dyDescent="0.25">
      <c r="A52" s="18"/>
      <c r="G52" s="67"/>
      <c r="H52" s="92"/>
      <c r="I52" s="92"/>
    </row>
    <row r="53" spans="1:9" ht="13.5" thickBot="1" x14ac:dyDescent="0.25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2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2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2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2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x14ac:dyDescent="0.2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5" thickBot="1" x14ac:dyDescent="0.25">
      <c r="A75" s="18"/>
      <c r="G75" s="67"/>
      <c r="H75" s="92"/>
      <c r="I75" s="92"/>
    </row>
    <row r="76" spans="1:9" x14ac:dyDescent="0.2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2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2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2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2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2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2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2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2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x14ac:dyDescent="0.2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25">
      <c r="A86" s="16"/>
      <c r="G86" s="67"/>
      <c r="H86" s="92"/>
      <c r="I86" s="92"/>
    </row>
    <row r="87" spans="1:9" x14ac:dyDescent="0.2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x14ac:dyDescent="0.2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x14ac:dyDescent="0.2">
      <c r="A92" s="16"/>
      <c r="G92" s="67"/>
      <c r="H92" s="92"/>
      <c r="I92" s="92"/>
    </row>
    <row r="93" spans="1:9" x14ac:dyDescent="0.2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x14ac:dyDescent="0.2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25">
      <c r="A99" s="16"/>
      <c r="G99" s="67"/>
      <c r="H99" s="92"/>
      <c r="I99" s="92"/>
    </row>
    <row r="100" spans="1:9" x14ac:dyDescent="0.2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2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2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2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2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x14ac:dyDescent="0.2">
      <c r="A106" s="16"/>
      <c r="G106" s="67"/>
      <c r="H106" s="92"/>
      <c r="I106" s="92"/>
    </row>
    <row r="107" spans="1:9" x14ac:dyDescent="0.2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x14ac:dyDescent="0.2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x14ac:dyDescent="0.2">
      <c r="A110" s="16"/>
      <c r="G110" s="67"/>
      <c r="H110" s="92"/>
      <c r="I110" s="92"/>
    </row>
    <row r="111" spans="1:9" x14ac:dyDescent="0.2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2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2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2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x14ac:dyDescent="0.2">
      <c r="A117" s="16"/>
      <c r="G117" s="67"/>
      <c r="H117" s="92"/>
      <c r="I117" s="92"/>
    </row>
    <row r="118" spans="1:9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x14ac:dyDescent="0.2">
      <c r="A119" s="16"/>
      <c r="E119" s="21"/>
    </row>
    <row r="120" spans="1:9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x14ac:dyDescent="0.2">
      <c r="A121" s="16"/>
      <c r="B121" s="22"/>
      <c r="C121" s="22"/>
      <c r="D121" s="22"/>
      <c r="E121" s="21"/>
    </row>
    <row r="122" spans="1:9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x14ac:dyDescent="0.2">
      <c r="A124" s="23" t="s">
        <v>22</v>
      </c>
      <c r="B124" s="24"/>
      <c r="C124" s="24"/>
      <c r="D124" s="24"/>
      <c r="E124" s="24"/>
    </row>
    <row r="125" spans="1:9" x14ac:dyDescent="0.2">
      <c r="A125" s="23"/>
      <c r="B125" s="24"/>
      <c r="C125" s="24"/>
      <c r="D125" s="24"/>
      <c r="E125" s="24"/>
    </row>
    <row r="126" spans="1:9" x14ac:dyDescent="0.2">
      <c r="A126" s="23" t="s">
        <v>47</v>
      </c>
      <c r="B126" s="24"/>
      <c r="C126" s="24"/>
      <c r="D126" s="24"/>
      <c r="E126" s="38">
        <v>360</v>
      </c>
    </row>
    <row r="127" spans="1:9" x14ac:dyDescent="0.2">
      <c r="A127" s="23" t="s">
        <v>97</v>
      </c>
      <c r="B127" s="24"/>
      <c r="C127" s="24"/>
      <c r="D127" s="24"/>
      <c r="E127" s="39">
        <v>8</v>
      </c>
    </row>
    <row r="128" spans="1:9" x14ac:dyDescent="0.2">
      <c r="A128" s="23" t="s">
        <v>107</v>
      </c>
      <c r="B128" s="24"/>
      <c r="C128" s="24"/>
      <c r="D128" s="24"/>
      <c r="E128" s="39">
        <f>+E126*E127</f>
        <v>2880</v>
      </c>
      <c r="G128" s="101" t="s">
        <v>181</v>
      </c>
    </row>
    <row r="129" spans="1:10" x14ac:dyDescent="0.2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25">
      <c r="A132" s="24"/>
      <c r="B132" s="25"/>
      <c r="C132"/>
      <c r="D132"/>
      <c r="E132" s="40"/>
      <c r="H132" s="1">
        <v>135000</v>
      </c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2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94" zoomScaleNormal="100" zoomScalePageLayoutView="125" workbookViewId="0">
      <selection activeCell="H138" sqref="H13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.75" x14ac:dyDescent="0.25">
      <c r="A1" s="89" t="s">
        <v>83</v>
      </c>
    </row>
    <row r="2" spans="1:10" ht="13.5" thickBot="1" x14ac:dyDescent="0.25"/>
    <row r="3" spans="1:10" ht="13.5" thickBot="1" x14ac:dyDescent="0.25">
      <c r="A3" s="115" t="s">
        <v>84</v>
      </c>
      <c r="B3" s="116"/>
      <c r="C3" s="116"/>
      <c r="D3" s="116"/>
      <c r="E3" s="117"/>
      <c r="G3" s="68" t="s">
        <v>85</v>
      </c>
      <c r="H3" s="94" t="s">
        <v>180</v>
      </c>
    </row>
    <row r="4" spans="1:10" x14ac:dyDescent="0.2">
      <c r="G4" s="67"/>
    </row>
    <row r="5" spans="1:10" x14ac:dyDescent="0.2">
      <c r="A5" s="4" t="s">
        <v>0</v>
      </c>
      <c r="B5" s="5"/>
      <c r="C5" s="5"/>
      <c r="D5" s="35"/>
      <c r="E5" s="1"/>
      <c r="G5" s="67"/>
    </row>
    <row r="6" spans="1:10" x14ac:dyDescent="0.2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2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x14ac:dyDescent="0.2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x14ac:dyDescent="0.2">
      <c r="A10" s="24"/>
      <c r="B10" s="24"/>
      <c r="C10" s="66"/>
      <c r="D10" s="35"/>
      <c r="E10" s="41"/>
      <c r="G10" s="67"/>
    </row>
    <row r="11" spans="1:10" ht="15.75" x14ac:dyDescent="0.25">
      <c r="A11" s="90" t="s">
        <v>80</v>
      </c>
      <c r="B11" s="46"/>
      <c r="C11" s="46"/>
      <c r="D11" s="46"/>
      <c r="E11" s="47"/>
      <c r="G11" s="67"/>
    </row>
    <row r="12" spans="1:10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x14ac:dyDescent="0.2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25">
      <c r="A43" s="16"/>
      <c r="G43" s="67"/>
      <c r="J43" s="100"/>
    </row>
    <row r="44" spans="1:10" ht="13.5" thickBot="1" x14ac:dyDescent="0.25">
      <c r="A44" s="52" t="s">
        <v>87</v>
      </c>
      <c r="B44" s="53"/>
      <c r="C44" s="53"/>
      <c r="D44" s="53"/>
      <c r="E44" s="54"/>
      <c r="G44" s="67"/>
      <c r="J44" s="100"/>
    </row>
    <row r="45" spans="1:10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x14ac:dyDescent="0.2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25">
      <c r="A52" s="18"/>
      <c r="G52" s="67"/>
      <c r="J52" s="100"/>
    </row>
    <row r="53" spans="1:10" ht="13.5" thickBot="1" x14ac:dyDescent="0.25">
      <c r="A53" s="52" t="s">
        <v>10</v>
      </c>
      <c r="B53" s="53"/>
      <c r="C53" s="53"/>
      <c r="D53" s="53"/>
      <c r="E53" s="54"/>
      <c r="G53" s="67"/>
      <c r="J53" s="100"/>
    </row>
    <row r="54" spans="1:10" x14ac:dyDescent="0.2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x14ac:dyDescent="0.2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x14ac:dyDescent="0.2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x14ac:dyDescent="0.2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x14ac:dyDescent="0.2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x14ac:dyDescent="0.2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x14ac:dyDescent="0.2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x14ac:dyDescent="0.2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x14ac:dyDescent="0.2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x14ac:dyDescent="0.2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x14ac:dyDescent="0.2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x14ac:dyDescent="0.2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25">
      <c r="A75" s="18"/>
      <c r="G75" s="67"/>
      <c r="J75" s="100"/>
    </row>
    <row r="76" spans="1:10" x14ac:dyDescent="0.2">
      <c r="A76" s="55" t="s">
        <v>11</v>
      </c>
      <c r="B76" s="56"/>
      <c r="C76" s="56"/>
      <c r="D76" s="56"/>
      <c r="E76" s="57"/>
      <c r="G76" s="67"/>
      <c r="J76" s="100"/>
    </row>
    <row r="77" spans="1:10" x14ac:dyDescent="0.2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x14ac:dyDescent="0.2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x14ac:dyDescent="0.2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x14ac:dyDescent="0.2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x14ac:dyDescent="0.2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x14ac:dyDescent="0.2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x14ac:dyDescent="0.2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x14ac:dyDescent="0.2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x14ac:dyDescent="0.2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25">
      <c r="A86" s="16"/>
      <c r="G86" s="67"/>
      <c r="J86" s="100"/>
    </row>
    <row r="87" spans="1:10" x14ac:dyDescent="0.2">
      <c r="A87" s="55" t="s">
        <v>16</v>
      </c>
      <c r="B87" s="56"/>
      <c r="C87" s="56"/>
      <c r="D87" s="56"/>
      <c r="E87" s="57"/>
      <c r="G87" s="67"/>
      <c r="J87" s="100"/>
    </row>
    <row r="88" spans="1:10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x14ac:dyDescent="0.2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x14ac:dyDescent="0.2">
      <c r="A92" s="16"/>
      <c r="G92" s="67"/>
      <c r="J92" s="100"/>
    </row>
    <row r="93" spans="1:10" x14ac:dyDescent="0.2">
      <c r="A93" s="58" t="s">
        <v>24</v>
      </c>
      <c r="B93" s="46"/>
      <c r="C93" s="46"/>
      <c r="D93" s="46"/>
      <c r="E93" s="47"/>
      <c r="G93" s="67"/>
      <c r="J93" s="100"/>
    </row>
    <row r="94" spans="1:10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x14ac:dyDescent="0.2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25">
      <c r="A99" s="16"/>
      <c r="G99" s="67"/>
      <c r="J99" s="100"/>
    </row>
    <row r="100" spans="1:10" x14ac:dyDescent="0.2">
      <c r="A100" s="55" t="s">
        <v>17</v>
      </c>
      <c r="B100" s="56"/>
      <c r="C100" s="56"/>
      <c r="D100" s="56"/>
      <c r="E100" s="57"/>
      <c r="G100" s="67"/>
      <c r="J100" s="100"/>
    </row>
    <row r="101" spans="1:10" x14ac:dyDescent="0.2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x14ac:dyDescent="0.2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x14ac:dyDescent="0.2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x14ac:dyDescent="0.2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x14ac:dyDescent="0.2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x14ac:dyDescent="0.2">
      <c r="A106" s="16"/>
      <c r="G106" s="67"/>
      <c r="J106" s="100"/>
    </row>
    <row r="107" spans="1:10" x14ac:dyDescent="0.2">
      <c r="A107" s="58" t="s">
        <v>20</v>
      </c>
      <c r="B107" s="46"/>
      <c r="C107" s="46"/>
      <c r="D107" s="46"/>
      <c r="E107" s="47"/>
      <c r="G107" s="67"/>
      <c r="J107" s="100"/>
    </row>
    <row r="108" spans="1:10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x14ac:dyDescent="0.2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x14ac:dyDescent="0.2">
      <c r="A110" s="16"/>
      <c r="G110" s="67"/>
      <c r="J110" s="100"/>
    </row>
    <row r="111" spans="1:10" x14ac:dyDescent="0.2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x14ac:dyDescent="0.2">
      <c r="A117" s="16"/>
      <c r="G117" s="67"/>
      <c r="J117" s="100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x14ac:dyDescent="0.2">
      <c r="A119" s="16"/>
      <c r="E119" s="21"/>
      <c r="H119" s="97"/>
      <c r="I119" s="22"/>
      <c r="J119" s="100"/>
    </row>
    <row r="120" spans="1:10" x14ac:dyDescent="0.2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G125" s="101"/>
      <c r="H125" s="1"/>
    </row>
    <row r="126" spans="1:10" x14ac:dyDescent="0.2">
      <c r="A126" s="23" t="s">
        <v>47</v>
      </c>
      <c r="B126" s="24"/>
      <c r="C126" s="24"/>
      <c r="D126" s="24"/>
      <c r="E126" s="38">
        <v>360</v>
      </c>
      <c r="H126" s="101"/>
    </row>
    <row r="127" spans="1:10" x14ac:dyDescent="0.2">
      <c r="A127" s="23" t="s">
        <v>97</v>
      </c>
      <c r="B127" s="24"/>
      <c r="C127" s="24"/>
      <c r="D127" s="24"/>
      <c r="E127" s="39">
        <v>8</v>
      </c>
      <c r="H127" s="1"/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x14ac:dyDescent="0.2">
      <c r="A129" s="23"/>
      <c r="B129" s="24"/>
      <c r="C129" s="24"/>
      <c r="D129" s="24"/>
      <c r="E129" s="37"/>
      <c r="H129" s="1"/>
    </row>
    <row r="130" spans="1:10" ht="15.75" x14ac:dyDescent="0.25">
      <c r="A130" s="24"/>
      <c r="B130" s="25"/>
      <c r="C130"/>
      <c r="D130"/>
      <c r="E130" s="42"/>
      <c r="G130" s="24"/>
      <c r="H130" s="24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25">
      <c r="A132" s="24"/>
      <c r="B132" s="25"/>
      <c r="C132"/>
      <c r="D132"/>
      <c r="E132" s="40"/>
      <c r="G132" s="24"/>
      <c r="H132" s="24"/>
    </row>
    <row r="133" spans="1:10" ht="14.1" customHeight="1" x14ac:dyDescent="0.2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2">
      <c r="A134" s="23" t="s">
        <v>182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x14ac:dyDescent="0.2">
      <c r="A135" s="24" t="s">
        <v>183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2">
      <c r="A136" s="1" t="s">
        <v>184</v>
      </c>
      <c r="C136" s="103">
        <f>'UPDATE 20th Apr'!H118</f>
        <v>113050</v>
      </c>
    </row>
    <row r="137" spans="1:10" x14ac:dyDescent="0.2">
      <c r="C137" s="103"/>
    </row>
    <row r="138" spans="1:10" x14ac:dyDescent="0.2">
      <c r="C138" s="103">
        <f>SUM(C135:C137)</f>
        <v>794705.85950000002</v>
      </c>
    </row>
    <row r="139" spans="1:10" x14ac:dyDescent="0.2">
      <c r="C139" s="103"/>
    </row>
    <row r="140" spans="1:10" x14ac:dyDescent="0.2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2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25">
      <c r="A2" t="s">
        <v>120</v>
      </c>
      <c r="K2" t="s">
        <v>129</v>
      </c>
      <c r="O2" s="71"/>
    </row>
    <row r="3" spans="1:15" x14ac:dyDescent="0.25">
      <c r="B3" t="s">
        <v>121</v>
      </c>
      <c r="O3" s="71"/>
    </row>
    <row r="4" spans="1:15" x14ac:dyDescent="0.25">
      <c r="B4" t="s">
        <v>122</v>
      </c>
      <c r="L4" t="s">
        <v>130</v>
      </c>
      <c r="O4" s="71">
        <v>450000</v>
      </c>
    </row>
    <row r="5" spans="1:15" x14ac:dyDescent="0.2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2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25">
      <c r="B7" t="s">
        <v>140</v>
      </c>
      <c r="C7" t="s">
        <v>124</v>
      </c>
      <c r="F7" s="71">
        <v>32300</v>
      </c>
      <c r="O7" s="71"/>
    </row>
    <row r="8" spans="1:15" x14ac:dyDescent="0.2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2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25">
      <c r="O10" s="71"/>
    </row>
    <row r="12" spans="1:15" x14ac:dyDescent="0.25">
      <c r="C12" t="s">
        <v>128</v>
      </c>
      <c r="F12" s="71">
        <f>SUM(F6:F11)</f>
        <v>113050</v>
      </c>
    </row>
    <row r="14" spans="1:15" s="87" customFormat="1" x14ac:dyDescent="0.25">
      <c r="C14" s="87" t="s">
        <v>177</v>
      </c>
      <c r="F14" s="88">
        <v>115000</v>
      </c>
    </row>
    <row r="17" spans="2:15" x14ac:dyDescent="0.2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25">
      <c r="F18" s="74"/>
    </row>
    <row r="19" spans="2:15" x14ac:dyDescent="0.2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2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2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2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25">
      <c r="C23" t="s">
        <v>145</v>
      </c>
      <c r="F23" s="74">
        <v>1800</v>
      </c>
      <c r="G23" s="72"/>
    </row>
    <row r="24" spans="2:15" x14ac:dyDescent="0.25">
      <c r="F24" s="74"/>
    </row>
    <row r="25" spans="2:15" x14ac:dyDescent="0.25">
      <c r="F25" s="74">
        <f>SUM(F19:F24)</f>
        <v>13320</v>
      </c>
      <c r="L25">
        <f>SUM(L19:L24)</f>
        <v>10440</v>
      </c>
    </row>
    <row r="26" spans="2:15" x14ac:dyDescent="0.25">
      <c r="F26" s="74"/>
    </row>
    <row r="27" spans="2:15" x14ac:dyDescent="0.2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2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2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01" zoomScale="125" zoomScaleNormal="125" zoomScalePageLayoutView="125" workbookViewId="0">
      <selection activeCell="E112" sqref="E112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15" t="s">
        <v>84</v>
      </c>
      <c r="B3" s="116"/>
      <c r="C3" s="116"/>
      <c r="D3" s="116"/>
      <c r="E3" s="117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8.2360000000335276E-2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si="2"/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2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2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2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2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2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2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x14ac:dyDescent="0.2">
      <c r="A117" s="16"/>
      <c r="G117" s="67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756940</v>
      </c>
      <c r="G118" s="70">
        <f>SUM(G13:G117)</f>
        <v>31400</v>
      </c>
      <c r="J118" s="3">
        <f>I118/1.2</f>
        <v>0</v>
      </c>
    </row>
    <row r="119" spans="1:10" s="20" customFormat="1" x14ac:dyDescent="0.2">
      <c r="A119" s="16"/>
      <c r="E119" s="21"/>
      <c r="I119" s="22"/>
    </row>
    <row r="120" spans="1:10" x14ac:dyDescent="0.2">
      <c r="A120" s="59" t="s">
        <v>119</v>
      </c>
      <c r="B120" s="46"/>
      <c r="C120" s="46"/>
      <c r="D120" s="46"/>
      <c r="E120" s="50">
        <f>E118*5.0406%</f>
        <v>38154.317640000008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795094.31764000002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I125" s="41"/>
    </row>
    <row r="126" spans="1:10" x14ac:dyDescent="0.2">
      <c r="A126" s="23" t="s">
        <v>47</v>
      </c>
      <c r="B126" s="24"/>
      <c r="C126" s="24"/>
      <c r="D126" s="24"/>
      <c r="E126" s="38">
        <v>360</v>
      </c>
    </row>
    <row r="127" spans="1:10" x14ac:dyDescent="0.2">
      <c r="A127" s="23" t="s">
        <v>97</v>
      </c>
      <c r="B127" s="24"/>
      <c r="C127" s="24"/>
      <c r="D127" s="24"/>
      <c r="E127" s="39">
        <v>8</v>
      </c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C8" sqref="C8"/>
    </sheetView>
  </sheetViews>
  <sheetFormatPr defaultRowHeight="15.75" x14ac:dyDescent="0.2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25">
      <c r="A1" s="75" t="s">
        <v>155</v>
      </c>
    </row>
    <row r="4" spans="1:7" s="75" customFormat="1" x14ac:dyDescent="0.25">
      <c r="A4" s="75" t="s">
        <v>157</v>
      </c>
      <c r="B4" s="76"/>
      <c r="C4" s="77"/>
      <c r="D4" s="78"/>
      <c r="E4" s="78"/>
      <c r="F4" s="78"/>
      <c r="G4" s="78"/>
    </row>
    <row r="5" spans="1:7" x14ac:dyDescent="0.25">
      <c r="A5" s="79" t="s">
        <v>158</v>
      </c>
      <c r="B5" s="76" t="s">
        <v>159</v>
      </c>
      <c r="C5" s="82">
        <v>1000</v>
      </c>
    </row>
    <row r="6" spans="1:7" ht="47.25" x14ac:dyDescent="0.25">
      <c r="A6" s="79" t="s">
        <v>160</v>
      </c>
      <c r="B6" s="76" t="s">
        <v>161</v>
      </c>
      <c r="C6" s="82">
        <v>15000</v>
      </c>
    </row>
    <row r="7" spans="1:7" x14ac:dyDescent="0.25">
      <c r="A7" s="79" t="s">
        <v>162</v>
      </c>
      <c r="B7" s="76" t="s">
        <v>163</v>
      </c>
      <c r="C7" s="82">
        <v>2000</v>
      </c>
    </row>
    <row r="8" spans="1:7" ht="31.5" x14ac:dyDescent="0.25">
      <c r="A8" s="79" t="s">
        <v>164</v>
      </c>
      <c r="B8" s="76" t="s">
        <v>165</v>
      </c>
      <c r="C8" s="82">
        <v>26550</v>
      </c>
    </row>
    <row r="9" spans="1:7" x14ac:dyDescent="0.25">
      <c r="A9" s="79" t="s">
        <v>166</v>
      </c>
      <c r="B9" s="76" t="s">
        <v>167</v>
      </c>
      <c r="C9" s="82">
        <v>4000</v>
      </c>
    </row>
    <row r="10" spans="1:7" ht="63" x14ac:dyDescent="0.25">
      <c r="A10" s="79" t="s">
        <v>168</v>
      </c>
      <c r="B10" s="76" t="s">
        <v>169</v>
      </c>
      <c r="C10" s="77">
        <v>0</v>
      </c>
    </row>
    <row r="11" spans="1:7" x14ac:dyDescent="0.25">
      <c r="A11" s="79" t="s">
        <v>170</v>
      </c>
      <c r="B11" s="76" t="s">
        <v>202</v>
      </c>
      <c r="C11" s="82">
        <v>2500</v>
      </c>
    </row>
    <row r="12" spans="1:7" x14ac:dyDescent="0.25">
      <c r="A12" s="79" t="s">
        <v>132</v>
      </c>
      <c r="B12" s="76" t="s">
        <v>171</v>
      </c>
    </row>
    <row r="13" spans="1:7" x14ac:dyDescent="0.25">
      <c r="A13" s="79" t="s">
        <v>172</v>
      </c>
      <c r="B13" s="76" t="s">
        <v>173</v>
      </c>
      <c r="C13" s="82">
        <v>1500</v>
      </c>
    </row>
    <row r="14" spans="1:7" s="80" customFormat="1" ht="31.5" x14ac:dyDescent="0.25">
      <c r="A14" s="80" t="s">
        <v>174</v>
      </c>
      <c r="B14" s="81" t="s">
        <v>175</v>
      </c>
      <c r="C14" s="82"/>
    </row>
    <row r="16" spans="1:7" s="75" customFormat="1" x14ac:dyDescent="0.25">
      <c r="B16" s="83" t="s">
        <v>176</v>
      </c>
      <c r="C16" s="84">
        <f>SUM(C5:C14)</f>
        <v>52550</v>
      </c>
    </row>
    <row r="17" spans="2:3" s="75" customFormat="1" x14ac:dyDescent="0.25">
      <c r="B17" s="83"/>
      <c r="C17" s="85"/>
    </row>
    <row r="18" spans="2:3" s="75" customFormat="1" x14ac:dyDescent="0.25">
      <c r="B18" s="83"/>
      <c r="C18" s="85"/>
    </row>
    <row r="19" spans="2:3" s="75" customFormat="1" x14ac:dyDescent="0.25">
      <c r="B19" s="83"/>
      <c r="C19" s="85"/>
    </row>
    <row r="20" spans="2:3" s="75" customFormat="1" ht="16.5" thickBot="1" x14ac:dyDescent="0.3">
      <c r="B20" s="83" t="s">
        <v>101</v>
      </c>
      <c r="C20" s="86">
        <f>C16+C18</f>
        <v>52550</v>
      </c>
    </row>
    <row r="21" spans="2:3" ht="16.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A12" sqref="A12"/>
    </sheetView>
  </sheetViews>
  <sheetFormatPr defaultRowHeight="15.75" x14ac:dyDescent="0.2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s="87" customFormat="1" x14ac:dyDescent="0.25">
      <c r="A1" s="87" t="s">
        <v>201</v>
      </c>
      <c r="C1" s="88"/>
      <c r="G1" s="88"/>
    </row>
    <row r="2" spans="1:7" s="87" customFormat="1" x14ac:dyDescent="0.25">
      <c r="C2" s="88"/>
      <c r="G2" s="88"/>
    </row>
    <row r="3" spans="1:7" s="87" customFormat="1" x14ac:dyDescent="0.25">
      <c r="A3" s="87" t="s">
        <v>190</v>
      </c>
      <c r="C3" s="88"/>
      <c r="E3" s="87" t="s">
        <v>191</v>
      </c>
      <c r="G3" s="88"/>
    </row>
    <row r="5" spans="1:7" s="87" customFormat="1" x14ac:dyDescent="0.25">
      <c r="A5" s="87" t="s">
        <v>188</v>
      </c>
      <c r="C5" s="88"/>
      <c r="E5" s="87" t="s">
        <v>188</v>
      </c>
      <c r="G5" s="88"/>
    </row>
    <row r="6" spans="1:7" x14ac:dyDescent="0.25">
      <c r="A6" t="s">
        <v>185</v>
      </c>
      <c r="C6" s="71">
        <v>552000</v>
      </c>
      <c r="E6" t="s">
        <v>194</v>
      </c>
      <c r="G6" s="71">
        <v>500000</v>
      </c>
    </row>
    <row r="7" spans="1:7" x14ac:dyDescent="0.25">
      <c r="A7" t="s">
        <v>186</v>
      </c>
      <c r="C7" s="71">
        <v>135000</v>
      </c>
      <c r="E7" t="s">
        <v>195</v>
      </c>
      <c r="G7" s="71">
        <v>104500</v>
      </c>
    </row>
    <row r="8" spans="1:7" x14ac:dyDescent="0.25">
      <c r="A8" t="s">
        <v>187</v>
      </c>
      <c r="C8" s="71">
        <v>97094</v>
      </c>
    </row>
    <row r="10" spans="1:7" ht="16.5" thickBot="1" x14ac:dyDescent="0.3">
      <c r="C10" s="106">
        <f>SUM(C6:C9)</f>
        <v>784094</v>
      </c>
      <c r="G10" s="105">
        <f>SUM(G6:G9)</f>
        <v>604500</v>
      </c>
    </row>
    <row r="11" spans="1:7" s="107" customFormat="1" ht="16.5" thickTop="1" x14ac:dyDescent="0.25">
      <c r="A11" s="107" t="s">
        <v>203</v>
      </c>
      <c r="C11" s="108"/>
      <c r="G11" s="108"/>
    </row>
    <row r="13" spans="1:7" x14ac:dyDescent="0.25">
      <c r="A13" t="s">
        <v>189</v>
      </c>
      <c r="E13" t="s">
        <v>189</v>
      </c>
    </row>
    <row r="14" spans="1:7" x14ac:dyDescent="0.25">
      <c r="A14" t="s">
        <v>192</v>
      </c>
      <c r="E14" t="s">
        <v>193</v>
      </c>
      <c r="G14" s="71">
        <v>552000</v>
      </c>
    </row>
    <row r="15" spans="1:7" x14ac:dyDescent="0.25">
      <c r="E15" t="s">
        <v>156</v>
      </c>
      <c r="G15" s="71">
        <v>52500</v>
      </c>
    </row>
    <row r="17" spans="1:8" ht="16.5" thickBot="1" x14ac:dyDescent="0.3">
      <c r="C17" s="105">
        <v>795094</v>
      </c>
      <c r="G17" s="105">
        <f>SUM(G14:G16)</f>
        <v>604500</v>
      </c>
    </row>
    <row r="18" spans="1:8" ht="16.5" thickTop="1" x14ac:dyDescent="0.25"/>
    <row r="20" spans="1:8" x14ac:dyDescent="0.25">
      <c r="A20" s="109"/>
      <c r="B20" s="109"/>
      <c r="C20" s="110"/>
      <c r="D20" s="109"/>
      <c r="E20" s="110"/>
      <c r="F20" s="109"/>
      <c r="G20" s="110"/>
    </row>
    <row r="21" spans="1:8" x14ac:dyDescent="0.25">
      <c r="A21" s="111" t="s">
        <v>190</v>
      </c>
      <c r="B21" s="111"/>
      <c r="C21" s="112"/>
      <c r="D21" s="111"/>
      <c r="E21" s="111" t="s">
        <v>191</v>
      </c>
      <c r="F21" s="111"/>
      <c r="G21" s="112"/>
      <c r="H21" s="87"/>
    </row>
    <row r="22" spans="1:8" x14ac:dyDescent="0.25">
      <c r="A22" s="109"/>
      <c r="B22" s="109"/>
      <c r="C22" s="110"/>
      <c r="D22" s="109"/>
      <c r="E22" s="109"/>
      <c r="F22" s="109"/>
      <c r="G22" s="110"/>
    </row>
    <row r="23" spans="1:8" x14ac:dyDescent="0.25">
      <c r="A23" s="111" t="s">
        <v>188</v>
      </c>
      <c r="B23" s="111"/>
      <c r="C23" s="112"/>
      <c r="D23" s="111"/>
      <c r="E23" s="111" t="s">
        <v>188</v>
      </c>
      <c r="F23" s="111"/>
      <c r="G23" s="112"/>
      <c r="H23" s="87"/>
    </row>
    <row r="24" spans="1:8" x14ac:dyDescent="0.25">
      <c r="A24" s="109" t="s">
        <v>185</v>
      </c>
      <c r="B24" s="109"/>
      <c r="C24" s="110">
        <v>563000</v>
      </c>
      <c r="D24" s="109"/>
      <c r="E24" s="109" t="s">
        <v>194</v>
      </c>
      <c r="F24" s="109"/>
      <c r="G24" s="110">
        <v>500000</v>
      </c>
    </row>
    <row r="25" spans="1:8" x14ac:dyDescent="0.25">
      <c r="A25" s="109" t="s">
        <v>186</v>
      </c>
      <c r="B25" s="109"/>
      <c r="C25" s="110">
        <v>135000</v>
      </c>
      <c r="D25" s="109"/>
      <c r="E25" s="109" t="s">
        <v>195</v>
      </c>
      <c r="F25" s="109"/>
      <c r="G25" s="110">
        <v>116550</v>
      </c>
    </row>
    <row r="26" spans="1:8" x14ac:dyDescent="0.25">
      <c r="A26" s="109" t="s">
        <v>187</v>
      </c>
      <c r="B26" s="109"/>
      <c r="C26" s="110">
        <v>97094</v>
      </c>
      <c r="D26" s="109"/>
      <c r="E26" s="109"/>
      <c r="F26" s="109"/>
      <c r="G26" s="110"/>
    </row>
    <row r="27" spans="1:8" x14ac:dyDescent="0.25">
      <c r="A27" s="109"/>
      <c r="B27" s="109"/>
      <c r="C27" s="110"/>
      <c r="D27" s="109"/>
      <c r="E27" s="109"/>
      <c r="F27" s="109"/>
      <c r="G27" s="110"/>
    </row>
    <row r="28" spans="1:8" ht="16.5" thickBot="1" x14ac:dyDescent="0.3">
      <c r="A28" s="109"/>
      <c r="B28" s="109"/>
      <c r="C28" s="113">
        <f>SUM(C24:C27)</f>
        <v>795094</v>
      </c>
      <c r="D28" s="109"/>
      <c r="E28" s="109"/>
      <c r="F28" s="109"/>
      <c r="G28" s="113">
        <f>SUM(G24:G27)</f>
        <v>616550</v>
      </c>
    </row>
    <row r="29" spans="1:8" ht="16.5" thickTop="1" x14ac:dyDescent="0.25">
      <c r="A29" s="109"/>
      <c r="B29" s="109"/>
      <c r="C29" s="110"/>
      <c r="D29" s="109"/>
      <c r="E29" s="109"/>
      <c r="F29" s="109"/>
      <c r="G29" s="110"/>
    </row>
    <row r="30" spans="1:8" x14ac:dyDescent="0.25">
      <c r="A30" s="109"/>
      <c r="B30" s="109"/>
      <c r="C30" s="110"/>
      <c r="D30" s="109"/>
      <c r="E30" s="109"/>
      <c r="F30" s="109"/>
      <c r="G30" s="110"/>
    </row>
    <row r="31" spans="1:8" x14ac:dyDescent="0.25">
      <c r="A31" s="109" t="s">
        <v>189</v>
      </c>
      <c r="B31" s="109"/>
      <c r="C31" s="110"/>
      <c r="D31" s="109"/>
      <c r="E31" s="109" t="s">
        <v>189</v>
      </c>
      <c r="F31" s="109"/>
      <c r="G31" s="110"/>
    </row>
    <row r="32" spans="1:8" x14ac:dyDescent="0.25">
      <c r="A32" s="109" t="s">
        <v>192</v>
      </c>
      <c r="B32" s="109"/>
      <c r="C32" s="110"/>
      <c r="D32" s="109"/>
      <c r="E32" s="109" t="s">
        <v>193</v>
      </c>
      <c r="F32" s="109"/>
      <c r="G32" s="110">
        <v>563000</v>
      </c>
    </row>
    <row r="33" spans="1:8" x14ac:dyDescent="0.25">
      <c r="A33" s="109"/>
      <c r="B33" s="109"/>
      <c r="C33" s="110"/>
      <c r="D33" s="109"/>
      <c r="E33" s="109" t="s">
        <v>156</v>
      </c>
      <c r="F33" s="109"/>
      <c r="G33" s="110">
        <v>53550</v>
      </c>
    </row>
    <row r="34" spans="1:8" x14ac:dyDescent="0.25">
      <c r="A34" s="109"/>
      <c r="B34" s="109"/>
      <c r="C34" s="110"/>
      <c r="D34" s="109"/>
      <c r="E34" s="109"/>
      <c r="F34" s="109"/>
      <c r="G34" s="110"/>
    </row>
    <row r="35" spans="1:8" ht="16.5" thickBot="1" x14ac:dyDescent="0.3">
      <c r="A35" s="109"/>
      <c r="B35" s="109"/>
      <c r="C35" s="113">
        <v>795094</v>
      </c>
      <c r="D35" s="109"/>
      <c r="E35" s="109"/>
      <c r="F35" s="109"/>
      <c r="G35" s="113">
        <f>SUM(G32:G34)</f>
        <v>616550</v>
      </c>
    </row>
    <row r="36" spans="1:8" ht="16.5" thickTop="1" x14ac:dyDescent="0.25">
      <c r="A36" s="109"/>
      <c r="B36" s="109"/>
      <c r="C36" s="110"/>
      <c r="D36" s="109"/>
      <c r="E36" s="109"/>
      <c r="F36" s="109"/>
      <c r="G36" s="110"/>
    </row>
    <row r="37" spans="1:8" x14ac:dyDescent="0.25">
      <c r="A37" s="109"/>
      <c r="B37" s="109"/>
      <c r="C37" s="110"/>
      <c r="D37" s="109"/>
      <c r="E37" s="109"/>
      <c r="F37" s="109"/>
      <c r="G37" s="110"/>
    </row>
    <row r="38" spans="1:8" x14ac:dyDescent="0.25">
      <c r="A38" s="111" t="s">
        <v>196</v>
      </c>
      <c r="B38" s="111"/>
      <c r="C38" s="112"/>
      <c r="D38" s="111"/>
      <c r="E38" s="111"/>
      <c r="F38" s="111"/>
      <c r="G38" s="112"/>
      <c r="H38" s="87"/>
    </row>
    <row r="39" spans="1:8" x14ac:dyDescent="0.25">
      <c r="A39" s="109"/>
      <c r="B39" s="109"/>
      <c r="C39" s="110"/>
      <c r="D39" s="109"/>
      <c r="E39" s="109"/>
      <c r="F39" s="109"/>
      <c r="G39" s="110"/>
    </row>
    <row r="40" spans="1:8" x14ac:dyDescent="0.25">
      <c r="A40" s="109" t="s">
        <v>197</v>
      </c>
      <c r="B40" s="109"/>
      <c r="C40" s="110"/>
      <c r="D40" s="109"/>
      <c r="E40" s="109"/>
      <c r="F40" s="109"/>
      <c r="G40" s="110"/>
    </row>
    <row r="41" spans="1:8" x14ac:dyDescent="0.25">
      <c r="A41" s="109" t="s">
        <v>198</v>
      </c>
      <c r="B41" s="109"/>
      <c r="C41" s="110"/>
      <c r="D41" s="109"/>
      <c r="E41" s="110">
        <v>563000</v>
      </c>
      <c r="F41" s="109"/>
      <c r="G41" s="110"/>
    </row>
    <row r="42" spans="1:8" x14ac:dyDescent="0.25">
      <c r="A42" s="109"/>
      <c r="B42" s="109"/>
      <c r="C42" s="110"/>
      <c r="D42" s="109" t="s">
        <v>199</v>
      </c>
      <c r="E42" s="110">
        <v>116550</v>
      </c>
      <c r="F42" s="109"/>
      <c r="G42" s="110"/>
    </row>
    <row r="43" spans="1:8" ht="16.5" thickBot="1" x14ac:dyDescent="0.3">
      <c r="A43" s="109"/>
      <c r="B43" s="109"/>
      <c r="C43" s="110"/>
      <c r="D43" s="109"/>
      <c r="E43" s="114">
        <f>E41-E42</f>
        <v>446450</v>
      </c>
      <c r="F43" s="109"/>
      <c r="G43" s="110"/>
    </row>
    <row r="44" spans="1:8" x14ac:dyDescent="0.25">
      <c r="A44" s="109"/>
      <c r="B44" s="109"/>
      <c r="C44" s="110"/>
      <c r="D44" s="109" t="s">
        <v>200</v>
      </c>
      <c r="E44" s="110">
        <v>53550</v>
      </c>
      <c r="F44" s="109"/>
      <c r="G44" s="110"/>
    </row>
    <row r="45" spans="1:8" x14ac:dyDescent="0.25">
      <c r="A45" s="109"/>
      <c r="B45" s="109"/>
      <c r="C45" s="110"/>
      <c r="D45" s="109"/>
      <c r="E45" s="110">
        <f>E43+E44</f>
        <v>500000</v>
      </c>
      <c r="F45" s="109"/>
      <c r="G45" s="110"/>
    </row>
    <row r="46" spans="1:8" x14ac:dyDescent="0.25">
      <c r="A46" s="109"/>
      <c r="B46" s="109"/>
      <c r="C46" s="110"/>
      <c r="D46" s="109"/>
      <c r="E46" s="110"/>
      <c r="F46" s="109"/>
      <c r="G46" s="110"/>
    </row>
    <row r="47" spans="1:8" x14ac:dyDescent="0.25">
      <c r="A47" s="109"/>
      <c r="B47" s="109"/>
      <c r="C47" s="110"/>
      <c r="D47" s="109"/>
      <c r="E47" s="109"/>
      <c r="F47" s="109"/>
      <c r="G47" s="110"/>
    </row>
    <row r="48" spans="1:8" x14ac:dyDescent="0.25">
      <c r="A48" s="109"/>
      <c r="B48" s="109"/>
      <c r="C48" s="110"/>
      <c r="D48" s="109"/>
      <c r="E48" s="109"/>
      <c r="F48" s="109"/>
      <c r="G48" s="1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A32507-A2EB-4C60-9F6A-C54802E0E9B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0129174-c05c-43cc-8e32-21fcbdfe51b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DFDA03-4761-4262-9D5A-F2E6E2B9F97C}"/>
</file>

<file path=customXml/itemProps3.xml><?xml version="1.0" encoding="utf-8"?>
<ds:datastoreItem xmlns:ds="http://schemas.openxmlformats.org/officeDocument/2006/customXml" ds:itemID="{B16B60A8-1F71-4D2A-8D8F-5EDE1699FE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Previous</vt:lpstr>
      <vt:lpstr>UPDATE 20th Apr</vt:lpstr>
      <vt:lpstr>UPDATE 1st Aug NS</vt:lpstr>
      <vt:lpstr>running &amp; income</vt:lpstr>
      <vt:lpstr>DTS UPDATE 12th Oct</vt:lpstr>
      <vt:lpstr>2017 costs</vt:lpstr>
      <vt:lpstr>Summary 10th Feb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2016-10-14T14:17:44Z</cp:lastPrinted>
  <dcterms:created xsi:type="dcterms:W3CDTF">2013-04-21T01:21:14Z</dcterms:created>
  <dcterms:modified xsi:type="dcterms:W3CDTF">2017-03-01T09:11:10Z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