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-my.sharepoint.com/personal/chris_clay_hull2017_co_uk/Documents/R1BW bus times and budgets/"/>
    </mc:Choice>
  </mc:AlternateContent>
  <bookViews>
    <workbookView xWindow="525" yWindow="555" windowWidth="24525" windowHeight="14880" tabRatio="846"/>
  </bookViews>
  <sheets>
    <sheet name="R1BW topline budget" sheetId="14" r:id="rId1"/>
    <sheet name="Summary" sheetId="11" r:id="rId2"/>
    <sheet name="Income" sheetId="10" r:id="rId3"/>
    <sheet name="PM-TM" sheetId="12" r:id="rId4"/>
    <sheet name="EXP. BC" sheetId="2" r:id="rId5"/>
    <sheet name="EXP. Walton St" sheetId="3" r:id="rId6"/>
    <sheet name="EXP. Hedon" sheetId="4" r:id="rId7"/>
    <sheet name="EXP. Interchange" sheetId="5" r:id="rId8"/>
    <sheet name="EXP. Beverley" sheetId="6" r:id="rId9"/>
    <sheet name="EXP. Craven Park" sheetId="7" r:id="rId10"/>
    <sheet name="EXP. Buses" sheetId="8" r:id="rId11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4" l="1"/>
  <c r="M17" i="10"/>
  <c r="M6" i="10"/>
  <c r="M8" i="10"/>
  <c r="M9" i="10"/>
  <c r="M11" i="10"/>
  <c r="M12" i="10"/>
  <c r="M14" i="10"/>
  <c r="M15" i="10"/>
  <c r="M19" i="10"/>
  <c r="M23" i="10"/>
  <c r="B4" i="11"/>
  <c r="K6" i="10"/>
  <c r="B17" i="11"/>
  <c r="E13" i="4"/>
  <c r="E20" i="4"/>
  <c r="C11" i="11"/>
  <c r="E10" i="8"/>
  <c r="E12" i="8"/>
  <c r="E14" i="8"/>
  <c r="E11" i="8"/>
  <c r="E33" i="8"/>
  <c r="C15" i="11"/>
  <c r="C18" i="11"/>
  <c r="B21" i="11"/>
  <c r="C60" i="14"/>
  <c r="E60" i="14"/>
  <c r="E59" i="14"/>
  <c r="F57" i="14"/>
  <c r="F53" i="14"/>
  <c r="F63" i="14"/>
  <c r="E8" i="14"/>
  <c r="E9" i="14"/>
  <c r="E10" i="14"/>
  <c r="E11" i="14"/>
  <c r="E12" i="14"/>
  <c r="E13" i="14"/>
  <c r="F7" i="14"/>
  <c r="E16" i="14"/>
  <c r="F14" i="14"/>
  <c r="E18" i="14"/>
  <c r="E19" i="14"/>
  <c r="E20" i="14"/>
  <c r="E21" i="14"/>
  <c r="E22" i="14"/>
  <c r="E23" i="14"/>
  <c r="E24" i="14"/>
  <c r="F17" i="14"/>
  <c r="E26" i="14"/>
  <c r="E27" i="14"/>
  <c r="F25" i="14"/>
  <c r="E29" i="14"/>
  <c r="E30" i="14"/>
  <c r="E31" i="14"/>
  <c r="F28" i="14"/>
  <c r="E33" i="14"/>
  <c r="E34" i="14"/>
  <c r="E35" i="14"/>
  <c r="F32" i="14"/>
  <c r="E37" i="14"/>
  <c r="E38" i="14"/>
  <c r="E40" i="14"/>
  <c r="E41" i="14"/>
  <c r="E42" i="14"/>
  <c r="E43" i="14"/>
  <c r="F39" i="14"/>
  <c r="E45" i="14"/>
  <c r="E46" i="14"/>
  <c r="E47" i="14"/>
  <c r="F44" i="14"/>
  <c r="E49" i="14"/>
  <c r="E50" i="14"/>
  <c r="E51" i="14"/>
  <c r="F48" i="14"/>
  <c r="E58" i="14"/>
  <c r="F6" i="10"/>
  <c r="F8" i="10"/>
  <c r="F9" i="10"/>
  <c r="F11" i="10"/>
  <c r="F12" i="10"/>
  <c r="F14" i="10"/>
  <c r="F15" i="10"/>
  <c r="F17" i="10"/>
  <c r="D9" i="10"/>
  <c r="G9" i="10"/>
  <c r="I9" i="10"/>
  <c r="K9" i="10"/>
  <c r="G12" i="10"/>
  <c r="I12" i="10"/>
  <c r="K12" i="10"/>
  <c r="G15" i="10"/>
  <c r="I15" i="10"/>
  <c r="K15" i="10"/>
  <c r="G17" i="10"/>
  <c r="I17" i="10"/>
  <c r="K17" i="10"/>
  <c r="D6" i="10"/>
  <c r="G6" i="10"/>
  <c r="I6" i="10"/>
  <c r="D8" i="10"/>
  <c r="G8" i="10"/>
  <c r="I8" i="10"/>
  <c r="K8" i="10"/>
  <c r="D11" i="10"/>
  <c r="G11" i="10"/>
  <c r="I11" i="10"/>
  <c r="K11" i="10"/>
  <c r="D14" i="10"/>
  <c r="G14" i="10"/>
  <c r="I14" i="10"/>
  <c r="K14" i="10"/>
  <c r="D12" i="10"/>
  <c r="D15" i="10"/>
  <c r="D17" i="10"/>
  <c r="E18" i="8"/>
  <c r="E10" i="4"/>
  <c r="E6" i="12"/>
  <c r="E13" i="12"/>
  <c r="E12" i="12"/>
  <c r="E10" i="12"/>
  <c r="E9" i="12"/>
  <c r="E7" i="12"/>
  <c r="E5" i="12"/>
  <c r="E15" i="12"/>
  <c r="C8" i="11"/>
  <c r="E30" i="8"/>
  <c r="E28" i="8"/>
  <c r="E5" i="6"/>
  <c r="E6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7" i="6"/>
  <c r="C13" i="11"/>
  <c r="E6" i="8"/>
  <c r="E7" i="8"/>
  <c r="E8" i="8"/>
  <c r="E13" i="8"/>
  <c r="E15" i="8"/>
  <c r="E17" i="8"/>
  <c r="E19" i="8"/>
  <c r="E20" i="8"/>
  <c r="E21" i="8"/>
  <c r="E23" i="8"/>
  <c r="E24" i="8"/>
  <c r="E25" i="8"/>
  <c r="E26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4" i="11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E27" i="2"/>
  <c r="C9" i="11"/>
</calcChain>
</file>

<file path=xl/sharedStrings.xml><?xml version="1.0" encoding="utf-8"?>
<sst xmlns="http://schemas.openxmlformats.org/spreadsheetml/2006/main" count="330" uniqueCount="176">
  <si>
    <t>Income</t>
  </si>
  <si>
    <t>Tickets Sales</t>
  </si>
  <si>
    <t>Expenditure</t>
  </si>
  <si>
    <t>Project &amp; Traffic Management</t>
  </si>
  <si>
    <t>Burton Constable</t>
  </si>
  <si>
    <t>Walton Street</t>
  </si>
  <si>
    <t>Hedon</t>
  </si>
  <si>
    <t>Interchange</t>
  </si>
  <si>
    <t>Beverley</t>
  </si>
  <si>
    <t>Craven Park</t>
  </si>
  <si>
    <t xml:space="preserve">Buses </t>
  </si>
  <si>
    <t>Income Total</t>
  </si>
  <si>
    <t>Expenditure Total</t>
  </si>
  <si>
    <t>Profit / Loss</t>
  </si>
  <si>
    <t>Radio 1 Big Weekend Bus Operation Income</t>
  </si>
  <si>
    <t>Item</t>
  </si>
  <si>
    <t>Rate</t>
  </si>
  <si>
    <t>Quantity</t>
  </si>
  <si>
    <t>Total</t>
  </si>
  <si>
    <t>Ticket Income</t>
  </si>
  <si>
    <t>Hull Paragon Interchange</t>
  </si>
  <si>
    <t>Bus tickets</t>
  </si>
  <si>
    <t>Car parking tickets</t>
  </si>
  <si>
    <t>Hedon P&amp;R</t>
  </si>
  <si>
    <t>Walton St</t>
  </si>
  <si>
    <t>Days</t>
  </si>
  <si>
    <t>Radio 1 Big Weekend Bus Operation Expenditure - Project and Traffic Management</t>
  </si>
  <si>
    <t>GB Ltd.</t>
  </si>
  <si>
    <t>Pre production</t>
  </si>
  <si>
    <t>Onsite Managemnt</t>
  </si>
  <si>
    <t>Travel &amp; accomodation</t>
  </si>
  <si>
    <t>LTP</t>
  </si>
  <si>
    <t>Initial fee</t>
  </si>
  <si>
    <t>Additional works</t>
  </si>
  <si>
    <t>SEP</t>
  </si>
  <si>
    <t>Service fee</t>
  </si>
  <si>
    <t>estimate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</si>
  <si>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</si>
  <si>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</si>
  <si>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</si>
  <si>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</si>
  <si>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</si>
  <si>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</si>
  <si>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</si>
  <si>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</si>
  <si>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</si>
  <si>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</si>
  <si>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</si>
  <si>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</si>
  <si>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</si>
  <si>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</si>
  <si>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</si>
  <si>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Ground protection</t>
  </si>
  <si>
    <t>Lighting</t>
  </si>
  <si>
    <t>Cabins</t>
  </si>
  <si>
    <t>Toilets</t>
  </si>
  <si>
    <t>Waste Management</t>
  </si>
  <si>
    <t>Other 1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</si>
  <si>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</si>
  <si>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</si>
  <si>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</si>
  <si>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</si>
  <si>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</si>
  <si>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</si>
  <si>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Hedon Aerodrome</t>
  </si>
  <si>
    <t>Landscaping</t>
  </si>
  <si>
    <t>allowance</t>
  </si>
  <si>
    <t>Crew</t>
  </si>
  <si>
    <t>across all sites</t>
  </si>
  <si>
    <t>Driver Welfare</t>
  </si>
  <si>
    <t>Radio 1 Big Weekend Bus Operation Expenditure - Interchange</t>
  </si>
  <si>
    <t>Radio 1 Big Weekend Bus Operation Expenditure - Beverley</t>
  </si>
  <si>
    <t>Radio 1 Big Weekend Bus Operation Expenditure - Craven Park</t>
  </si>
  <si>
    <t>Radio 1 Big Weekend Bus Operation Expenditure - Buses - Total Req. 234</t>
  </si>
  <si>
    <t>Operator  - EYMS</t>
  </si>
  <si>
    <t>Buses</t>
  </si>
  <si>
    <t>Supervisors</t>
  </si>
  <si>
    <t>Additional for non local buses</t>
  </si>
  <si>
    <t>Additional mileage</t>
  </si>
  <si>
    <t>All routes and operators</t>
  </si>
  <si>
    <t>Operator Stagecoach</t>
  </si>
  <si>
    <t>Buses - 16 hours</t>
  </si>
  <si>
    <t>Buses - 8 hours</t>
  </si>
  <si>
    <t>relocation of buses</t>
  </si>
  <si>
    <t>Accommodation</t>
  </si>
  <si>
    <t>Operator First Group</t>
  </si>
  <si>
    <t>Egress bus</t>
  </si>
  <si>
    <t>Operator Acklams</t>
  </si>
  <si>
    <t>Route registering</t>
  </si>
  <si>
    <t>Per route</t>
  </si>
  <si>
    <t>Wristbands</t>
  </si>
  <si>
    <t>Wristband printing</t>
  </si>
  <si>
    <t>Gross</t>
  </si>
  <si>
    <t>Commission £</t>
  </si>
  <si>
    <t>Net £</t>
  </si>
  <si>
    <t>£ after commission</t>
  </si>
  <si>
    <t>VAT?</t>
  </si>
  <si>
    <t>N</t>
  </si>
  <si>
    <t>postage £</t>
  </si>
  <si>
    <t>£ after postage</t>
  </si>
  <si>
    <t>y</t>
  </si>
  <si>
    <t>Commission % on gross</t>
  </si>
  <si>
    <t>Onsite guest parking</t>
  </si>
  <si>
    <t>Radio 1 Big Weekend Bus Operation Income / Expenditure Summary</t>
  </si>
  <si>
    <t>Project</t>
  </si>
  <si>
    <t>Radio One Big Weekend</t>
  </si>
  <si>
    <t>Version</t>
  </si>
  <si>
    <t>Unit Cost</t>
  </si>
  <si>
    <t>Cost</t>
  </si>
  <si>
    <t>Notes</t>
  </si>
  <si>
    <t>1. Venue Costs</t>
  </si>
  <si>
    <t>Licence application fee</t>
  </si>
  <si>
    <t>Alternative grazing, fencing etc.</t>
  </si>
  <si>
    <t>as per contract - needs interogating</t>
  </si>
  <si>
    <t>Ground works</t>
  </si>
  <si>
    <t>Roche quote</t>
  </si>
  <si>
    <t>Loss of income</t>
  </si>
  <si>
    <t>BC Legal fees</t>
  </si>
  <si>
    <t>Natural England fees</t>
  </si>
  <si>
    <t xml:space="preserve">2. Traffic Management </t>
  </si>
  <si>
    <t>Traffic Management Plan</t>
  </si>
  <si>
    <t>Moved to bus Income / Expenditure Budget</t>
  </si>
  <si>
    <t>TM operations</t>
  </si>
  <si>
    <t>incl. above</t>
  </si>
  <si>
    <t>3. Emergency Services &amp; Medical</t>
  </si>
  <si>
    <t>Police</t>
  </si>
  <si>
    <t>Value in Kind</t>
  </si>
  <si>
    <t xml:space="preserve">Fire </t>
  </si>
  <si>
    <t>Attendance at Silver and Bronze x 2 days</t>
  </si>
  <si>
    <t>Ambulance</t>
  </si>
  <si>
    <t>Medical &amp; first aid provision</t>
  </si>
  <si>
    <t>St John Ambulance</t>
  </si>
  <si>
    <t>Welfare provision</t>
  </si>
  <si>
    <t>4. Signage</t>
  </si>
  <si>
    <t>Signage outside event locations</t>
  </si>
  <si>
    <t>5. Waste Management</t>
  </si>
  <si>
    <t>Ryans</t>
  </si>
  <si>
    <t>6. Security &amp; stewarding</t>
  </si>
  <si>
    <t>Outiside the fence</t>
  </si>
  <si>
    <t>CN Security</t>
  </si>
  <si>
    <t>7.  Health &amp; Safety Management</t>
  </si>
  <si>
    <t>H&amp;S consultant per day</t>
  </si>
  <si>
    <t xml:space="preserve">Noise management plan </t>
  </si>
  <si>
    <t>8. Other costs</t>
  </si>
  <si>
    <t>Lost property</t>
  </si>
  <si>
    <t>Resident engagement</t>
  </si>
  <si>
    <t>Contribution to BBC costs</t>
  </si>
  <si>
    <t>9. Marketing &amp; Communications</t>
  </si>
  <si>
    <t xml:space="preserve">Branding </t>
  </si>
  <si>
    <t>onsite, stations etc.</t>
  </si>
  <si>
    <t>Cube</t>
  </si>
  <si>
    <t xml:space="preserve">deployment of cubes </t>
  </si>
  <si>
    <t>10. Volunteering &amp; Engagement</t>
  </si>
  <si>
    <t>100 volunteers deployed each day</t>
  </si>
  <si>
    <t>11. Income</t>
  </si>
  <si>
    <t>Hull City Council</t>
  </si>
  <si>
    <t>ERYC</t>
  </si>
  <si>
    <t>Bus Operation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</si>
  <si>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</si>
  <si>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</si>
  <si>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</si>
  <si>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</si>
  <si>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</si>
  <si>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</si>
  <si>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</si>
  <si>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</si>
  <si>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</si>
  <si>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</si>
  <si>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</si>
  <si>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Expenditure subtotal</t>
  </si>
  <si>
    <t>% sold</t>
  </si>
  <si>
    <t>Total (100% sales)</t>
  </si>
  <si>
    <t>Net Yield</t>
  </si>
  <si>
    <t>subtotal per day:</t>
  </si>
  <si>
    <t>days:</t>
  </si>
  <si>
    <t>forecast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</si>
</sst>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3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4"/>
  <sheetViews>
    <sheetView tabSelected="1" zoomScaleNormal="100" workbookViewId="0">
      <selection activeCell="A28" sqref="A28"/>
    </sheetView>
  </sheetViews>
  <sheetFormatPr defaultColWidth="9.140625" defaultRowHeight="15.75" x14ac:dyDescent="0.3"/>
  <cols>
    <col min="1" max="1" width="9.140625" style="74"/>
    <col min="2" max="2" width="37.85546875" style="15" customWidth="1"/>
    <col min="3" max="3" width="11.140625" style="75" customWidth="1"/>
    <col min="4" max="4" width="11.140625" style="76" customWidth="1"/>
    <col min="5" max="5" width="11.140625" style="75" customWidth="1"/>
    <col min="6" max="6" width="50.5703125" style="113" customWidth="1"/>
  </cols>
  <sheetData>
    <row r="1" spans="1:6" x14ac:dyDescent="0.3">
      <c r="A1" s="65"/>
      <c r="B1" s="66" t="s">
        <v>104</v>
      </c>
      <c r="C1" s="136" t="s">
        <v>105</v>
      </c>
      <c r="D1" s="136"/>
      <c r="E1" s="136"/>
      <c r="F1" s="67"/>
    </row>
    <row r="2" spans="1:6" ht="16.5" thickBot="1" x14ac:dyDescent="0.35">
      <c r="A2" s="68"/>
      <c r="B2" s="69" t="s">
        <v>106</v>
      </c>
      <c r="C2" s="70">
        <v>9</v>
      </c>
      <c r="D2" s="71"/>
      <c r="E2" s="72"/>
      <c r="F2" s="73"/>
    </row>
    <row r="3" spans="1:6" x14ac:dyDescent="0.3">
      <c r="F3" s="77"/>
    </row>
    <row r="4" spans="1:6" x14ac:dyDescent="0.3">
      <c r="F4" s="77"/>
    </row>
    <row r="5" spans="1:6" ht="16.5" thickBot="1" x14ac:dyDescent="0.35">
      <c r="A5" s="78"/>
      <c r="B5" s="79" t="s">
        <v>15</v>
      </c>
      <c r="C5" s="80" t="s">
        <v>107</v>
      </c>
      <c r="D5" s="81" t="s">
        <v>17</v>
      </c>
      <c r="E5" s="80" t="s">
        <v>108</v>
      </c>
      <c r="F5" s="82" t="s">
        <v>109</v>
      </c>
    </row>
    <row r="6" spans="1:6" ht="16.5" thickTop="1" x14ac:dyDescent="0.3">
      <c r="F6" s="77"/>
    </row>
    <row r="7" spans="1:6" ht="16.5" thickBot="1" x14ac:dyDescent="0.35">
      <c r="A7" s="78" t="s">
        <v>110</v>
      </c>
      <c r="B7" s="79"/>
      <c r="C7" s="80"/>
      <c r="D7" s="81"/>
      <c r="E7" s="80"/>
      <c r="F7" s="83">
        <f>SUM(E8:E13)</f>
        <v>130280</v>
      </c>
    </row>
    <row r="8" spans="1:6" ht="16.5" thickTop="1" x14ac:dyDescent="0.3">
      <c r="A8" s="84"/>
      <c r="B8" s="85" t="s">
        <v>111</v>
      </c>
      <c r="C8" s="86">
        <v>8500</v>
      </c>
      <c r="D8" s="87">
        <v>1</v>
      </c>
      <c r="E8" s="88">
        <f>SUM(C8*D8)</f>
        <v>8500</v>
      </c>
      <c r="F8" s="77"/>
    </row>
    <row r="9" spans="1:6" x14ac:dyDescent="0.3">
      <c r="A9" s="84"/>
      <c r="B9" s="85" t="s">
        <v>112</v>
      </c>
      <c r="C9" s="86">
        <v>45000</v>
      </c>
      <c r="D9" s="87">
        <v>1</v>
      </c>
      <c r="E9" s="88">
        <f t="shared" ref="E9:E35" si="0">SUM(C9*D9)</f>
        <v>45000</v>
      </c>
      <c r="F9" s="77" t="s">
        <v>113</v>
      </c>
    </row>
    <row r="10" spans="1:6" x14ac:dyDescent="0.3">
      <c r="A10" s="84"/>
      <c r="B10" s="85" t="s">
        <v>114</v>
      </c>
      <c r="C10" s="86">
        <v>60000</v>
      </c>
      <c r="D10" s="87">
        <v>1</v>
      </c>
      <c r="E10" s="88">
        <f t="shared" si="0"/>
        <v>60000</v>
      </c>
      <c r="F10" s="77" t="s">
        <v>115</v>
      </c>
    </row>
    <row r="11" spans="1:6" x14ac:dyDescent="0.3">
      <c r="A11" s="84"/>
      <c r="B11" s="85" t="s">
        <v>116</v>
      </c>
      <c r="C11" s="86">
        <v>9780</v>
      </c>
      <c r="D11" s="87">
        <v>1</v>
      </c>
      <c r="E11" s="88">
        <f t="shared" si="0"/>
        <v>9780</v>
      </c>
      <c r="F11" s="77"/>
    </row>
    <row r="12" spans="1:6" x14ac:dyDescent="0.3">
      <c r="A12" s="84"/>
      <c r="B12" s="85" t="s">
        <v>117</v>
      </c>
      <c r="C12" s="86">
        <v>3000</v>
      </c>
      <c r="D12" s="87">
        <v>1</v>
      </c>
      <c r="E12" s="88">
        <f t="shared" si="0"/>
        <v>3000</v>
      </c>
      <c r="F12" s="77"/>
    </row>
    <row r="13" spans="1:6" x14ac:dyDescent="0.3">
      <c r="A13" s="84"/>
      <c r="B13" s="85" t="s">
        <v>118</v>
      </c>
      <c r="C13" s="86">
        <v>4000</v>
      </c>
      <c r="D13" s="87">
        <v>1</v>
      </c>
      <c r="E13" s="88">
        <f t="shared" si="0"/>
        <v>4000</v>
      </c>
      <c r="F13" s="77"/>
    </row>
    <row r="14" spans="1:6" ht="16.5" thickBot="1" x14ac:dyDescent="0.35">
      <c r="A14" s="89" t="s">
        <v>119</v>
      </c>
      <c r="B14" s="90"/>
      <c r="C14" s="91"/>
      <c r="D14" s="92"/>
      <c r="E14" s="93"/>
      <c r="F14" s="83">
        <f>SUM(E15:E16)</f>
        <v>0</v>
      </c>
    </row>
    <row r="15" spans="1:6" ht="16.5" thickTop="1" x14ac:dyDescent="0.3">
      <c r="A15" s="94"/>
      <c r="B15" s="85" t="s">
        <v>120</v>
      </c>
      <c r="C15" s="86">
        <v>0</v>
      </c>
      <c r="D15" s="87">
        <v>1</v>
      </c>
      <c r="E15" s="88">
        <v>0</v>
      </c>
      <c r="F15" s="95" t="s">
        <v>121</v>
      </c>
    </row>
    <row r="16" spans="1:6" x14ac:dyDescent="0.3">
      <c r="A16" s="96"/>
      <c r="B16" s="85" t="s">
        <v>122</v>
      </c>
      <c r="C16" s="86"/>
      <c r="D16" s="87"/>
      <c r="E16" s="88">
        <f t="shared" si="0"/>
        <v>0</v>
      </c>
      <c r="F16" s="77" t="s">
        <v>123</v>
      </c>
    </row>
    <row r="17" spans="1:6" ht="16.5" thickBot="1" x14ac:dyDescent="0.35">
      <c r="A17" s="89" t="s">
        <v>124</v>
      </c>
      <c r="B17" s="90"/>
      <c r="C17" s="91"/>
      <c r="D17" s="92"/>
      <c r="E17" s="93"/>
      <c r="F17" s="83">
        <f>SUM(E18:E24)</f>
        <v>27736</v>
      </c>
    </row>
    <row r="18" spans="1:6" ht="16.5" thickTop="1" x14ac:dyDescent="0.3">
      <c r="A18" s="97"/>
      <c r="B18" s="85" t="s">
        <v>125</v>
      </c>
      <c r="C18" s="86">
        <v>0</v>
      </c>
      <c r="D18" s="87">
        <v>1</v>
      </c>
      <c r="E18" s="88">
        <f t="shared" si="0"/>
        <v>0</v>
      </c>
      <c r="F18" s="77" t="s">
        <v>126</v>
      </c>
    </row>
    <row r="19" spans="1:6" x14ac:dyDescent="0.3">
      <c r="A19" s="97"/>
      <c r="B19" s="85" t="s">
        <v>127</v>
      </c>
      <c r="C19" s="86">
        <v>500</v>
      </c>
      <c r="D19" s="87">
        <v>4</v>
      </c>
      <c r="E19" s="88">
        <f t="shared" si="0"/>
        <v>2000</v>
      </c>
      <c r="F19" s="77" t="s">
        <v>128</v>
      </c>
    </row>
    <row r="20" spans="1:6" x14ac:dyDescent="0.3">
      <c r="A20" s="97"/>
      <c r="B20" s="85" t="s">
        <v>129</v>
      </c>
      <c r="C20" s="86">
        <v>500</v>
      </c>
      <c r="D20" s="87">
        <v>4</v>
      </c>
      <c r="E20" s="88">
        <f t="shared" si="0"/>
        <v>2000</v>
      </c>
      <c r="F20" s="77" t="s">
        <v>128</v>
      </c>
    </row>
    <row r="21" spans="1:6" x14ac:dyDescent="0.3">
      <c r="A21" s="97"/>
      <c r="B21" s="85" t="s">
        <v>130</v>
      </c>
      <c r="C21" s="86">
        <v>19500</v>
      </c>
      <c r="D21" s="87">
        <v>1</v>
      </c>
      <c r="E21" s="88">
        <f t="shared" si="0"/>
        <v>19500</v>
      </c>
      <c r="F21" s="77" t="s">
        <v>131</v>
      </c>
    </row>
    <row r="22" spans="1:6" x14ac:dyDescent="0.3">
      <c r="A22" s="97"/>
      <c r="B22" s="85" t="s">
        <v>132</v>
      </c>
      <c r="C22" s="86">
        <v>2118</v>
      </c>
      <c r="D22" s="87">
        <v>2</v>
      </c>
      <c r="E22" s="88">
        <f t="shared" si="0"/>
        <v>4236</v>
      </c>
      <c r="F22" s="77"/>
    </row>
    <row r="23" spans="1:6" x14ac:dyDescent="0.3">
      <c r="A23" s="97"/>
      <c r="B23" s="85"/>
      <c r="C23" s="86"/>
      <c r="D23" s="87"/>
      <c r="E23" s="88">
        <f t="shared" si="0"/>
        <v>0</v>
      </c>
      <c r="F23" s="77"/>
    </row>
    <row r="24" spans="1:6" x14ac:dyDescent="0.3">
      <c r="A24" s="97"/>
      <c r="B24" s="85"/>
      <c r="C24" s="86"/>
      <c r="D24" s="87"/>
      <c r="E24" s="88">
        <f t="shared" si="0"/>
        <v>0</v>
      </c>
      <c r="F24" s="77"/>
    </row>
    <row r="25" spans="1:6" ht="16.5" thickBot="1" x14ac:dyDescent="0.35">
      <c r="A25" s="89" t="s">
        <v>133</v>
      </c>
      <c r="B25" s="90"/>
      <c r="C25" s="91"/>
      <c r="D25" s="92"/>
      <c r="E25" s="93"/>
      <c r="F25" s="83">
        <f>SUM(E26:E27)</f>
        <v>2000</v>
      </c>
    </row>
    <row r="26" spans="1:6" ht="16.5" thickTop="1" x14ac:dyDescent="0.3">
      <c r="A26" s="97"/>
      <c r="B26" s="85" t="s">
        <v>134</v>
      </c>
      <c r="C26" s="86">
        <v>2000</v>
      </c>
      <c r="D26" s="87">
        <v>1</v>
      </c>
      <c r="E26" s="88">
        <f t="shared" si="0"/>
        <v>2000</v>
      </c>
      <c r="F26" s="98" t="s">
        <v>66</v>
      </c>
    </row>
    <row r="27" spans="1:6" x14ac:dyDescent="0.3">
      <c r="A27" s="97"/>
      <c r="B27" s="85"/>
      <c r="C27" s="86"/>
      <c r="D27" s="87"/>
      <c r="E27" s="88">
        <f t="shared" si="0"/>
        <v>0</v>
      </c>
      <c r="F27" s="77"/>
    </row>
    <row r="28" spans="1:6" ht="16.5" thickBot="1" x14ac:dyDescent="0.35">
      <c r="A28" s="89" t="s">
        <v>135</v>
      </c>
      <c r="B28" s="90"/>
      <c r="C28" s="91"/>
      <c r="D28" s="92"/>
      <c r="E28" s="93"/>
      <c r="F28" s="83">
        <f>SUM(E29:E31)</f>
        <v>52000</v>
      </c>
    </row>
    <row r="29" spans="1:6" ht="16.5" thickTop="1" x14ac:dyDescent="0.3">
      <c r="A29" s="97"/>
      <c r="B29" s="85"/>
      <c r="C29" s="86">
        <v>52000</v>
      </c>
      <c r="D29" s="87">
        <v>1</v>
      </c>
      <c r="E29" s="88">
        <f>SUM(C29*D29)</f>
        <v>52000</v>
      </c>
      <c r="F29" s="77" t="s">
        <v>136</v>
      </c>
    </row>
    <row r="30" spans="1:6" x14ac:dyDescent="0.3">
      <c r="A30" s="97"/>
      <c r="B30" s="85"/>
      <c r="C30" s="86"/>
      <c r="D30" s="87"/>
      <c r="E30" s="88">
        <f t="shared" si="0"/>
        <v>0</v>
      </c>
      <c r="F30" s="77"/>
    </row>
    <row r="31" spans="1:6" x14ac:dyDescent="0.3">
      <c r="A31" s="97"/>
      <c r="B31" s="85"/>
      <c r="C31" s="86"/>
      <c r="D31" s="87"/>
      <c r="E31" s="88">
        <f t="shared" si="0"/>
        <v>0</v>
      </c>
      <c r="F31" s="77"/>
    </row>
    <row r="32" spans="1:6" ht="16.5" thickBot="1" x14ac:dyDescent="0.35">
      <c r="A32" s="89" t="s">
        <v>137</v>
      </c>
      <c r="B32" s="90"/>
      <c r="C32" s="91"/>
      <c r="D32" s="92"/>
      <c r="E32" s="93"/>
      <c r="F32" s="83">
        <f>SUM(E33:E35)</f>
        <v>27000</v>
      </c>
    </row>
    <row r="33" spans="1:6" ht="16.5" thickTop="1" x14ac:dyDescent="0.3">
      <c r="A33" s="97"/>
      <c r="B33" s="85" t="s">
        <v>138</v>
      </c>
      <c r="C33" s="86">
        <v>27000</v>
      </c>
      <c r="D33" s="87">
        <v>1</v>
      </c>
      <c r="E33" s="88">
        <f t="shared" si="0"/>
        <v>27000</v>
      </c>
      <c r="F33" s="77" t="s">
        <v>139</v>
      </c>
    </row>
    <row r="34" spans="1:6" x14ac:dyDescent="0.3">
      <c r="A34" s="97"/>
      <c r="B34" s="85"/>
      <c r="C34" s="86"/>
      <c r="D34" s="87"/>
      <c r="E34" s="88">
        <f t="shared" si="0"/>
        <v>0</v>
      </c>
      <c r="F34" s="77"/>
    </row>
    <row r="35" spans="1:6" x14ac:dyDescent="0.3">
      <c r="A35" s="97"/>
      <c r="B35" s="85"/>
      <c r="C35" s="86"/>
      <c r="D35" s="87"/>
      <c r="E35" s="88">
        <f t="shared" si="0"/>
        <v>0</v>
      </c>
      <c r="F35" s="77"/>
    </row>
    <row r="36" spans="1:6" ht="16.5" thickBot="1" x14ac:dyDescent="0.35">
      <c r="A36" s="89" t="s">
        <v>140</v>
      </c>
      <c r="B36" s="99"/>
      <c r="C36" s="100"/>
      <c r="D36" s="101"/>
      <c r="E36" s="93"/>
      <c r="F36" s="83">
        <f>SUM(E37:E38)</f>
        <v>3500</v>
      </c>
    </row>
    <row r="37" spans="1:6" ht="16.5" thickTop="1" x14ac:dyDescent="0.3">
      <c r="A37" s="97"/>
      <c r="B37" s="85" t="s">
        <v>141</v>
      </c>
      <c r="C37" s="86">
        <v>350</v>
      </c>
      <c r="D37" s="87">
        <v>10</v>
      </c>
      <c r="E37" s="88">
        <f>C37*D37</f>
        <v>3500</v>
      </c>
      <c r="F37" s="77"/>
    </row>
    <row r="38" spans="1:6" x14ac:dyDescent="0.3">
      <c r="A38" s="97"/>
      <c r="B38" s="85" t="s">
        <v>142</v>
      </c>
      <c r="C38" s="86">
        <v>0</v>
      </c>
      <c r="D38" s="87">
        <v>1</v>
      </c>
      <c r="E38" s="88">
        <f>C38*D38</f>
        <v>0</v>
      </c>
      <c r="F38" s="77"/>
    </row>
    <row r="39" spans="1:6" ht="16.5" thickBot="1" x14ac:dyDescent="0.35">
      <c r="A39" s="89" t="s">
        <v>143</v>
      </c>
      <c r="B39" s="99"/>
      <c r="C39" s="100"/>
      <c r="D39" s="101"/>
      <c r="E39" s="93"/>
      <c r="F39" s="83">
        <f>SUM(E40:E43)</f>
        <v>156500</v>
      </c>
    </row>
    <row r="40" spans="1:6" ht="16.5" thickTop="1" x14ac:dyDescent="0.3">
      <c r="A40" s="97"/>
      <c r="B40" s="85" t="s">
        <v>144</v>
      </c>
      <c r="C40" s="86">
        <v>1500</v>
      </c>
      <c r="D40" s="87">
        <v>1</v>
      </c>
      <c r="E40" s="88">
        <f>C40*D40</f>
        <v>1500</v>
      </c>
      <c r="F40" s="77" t="s">
        <v>66</v>
      </c>
    </row>
    <row r="41" spans="1:6" x14ac:dyDescent="0.3">
      <c r="A41" s="97"/>
      <c r="B41" s="85" t="s">
        <v>145</v>
      </c>
      <c r="C41" s="86">
        <v>5000</v>
      </c>
      <c r="D41" s="87">
        <v>1</v>
      </c>
      <c r="E41" s="88">
        <f t="shared" ref="E41:E43" si="1">C41*D41</f>
        <v>5000</v>
      </c>
      <c r="F41" s="77" t="s">
        <v>66</v>
      </c>
    </row>
    <row r="42" spans="1:6" x14ac:dyDescent="0.3">
      <c r="A42" s="97"/>
      <c r="B42" s="85" t="s">
        <v>146</v>
      </c>
      <c r="C42" s="86">
        <v>150000</v>
      </c>
      <c r="D42" s="87">
        <v>1</v>
      </c>
      <c r="E42" s="88">
        <f t="shared" si="1"/>
        <v>150000</v>
      </c>
      <c r="F42" s="77"/>
    </row>
    <row r="43" spans="1:6" x14ac:dyDescent="0.3">
      <c r="A43" s="97"/>
      <c r="B43" s="85"/>
      <c r="C43" s="86"/>
      <c r="D43" s="87"/>
      <c r="E43" s="88">
        <f t="shared" si="1"/>
        <v>0</v>
      </c>
      <c r="F43" s="77"/>
    </row>
    <row r="44" spans="1:6" ht="16.5" thickBot="1" x14ac:dyDescent="0.35">
      <c r="A44" s="89" t="s">
        <v>147</v>
      </c>
      <c r="B44" s="99"/>
      <c r="C44" s="100"/>
      <c r="D44" s="101"/>
      <c r="E44" s="93"/>
      <c r="F44" s="83">
        <f>SUM(E45:E47)</f>
        <v>20000</v>
      </c>
    </row>
    <row r="45" spans="1:6" ht="16.5" thickTop="1" x14ac:dyDescent="0.3">
      <c r="A45" s="97"/>
      <c r="B45" s="85" t="s">
        <v>148</v>
      </c>
      <c r="C45" s="86">
        <v>10000</v>
      </c>
      <c r="D45" s="87">
        <v>1</v>
      </c>
      <c r="E45" s="88">
        <f>C45*D45</f>
        <v>10000</v>
      </c>
      <c r="F45" s="77" t="s">
        <v>149</v>
      </c>
    </row>
    <row r="46" spans="1:6" x14ac:dyDescent="0.3">
      <c r="A46" s="97"/>
      <c r="B46" s="85" t="s">
        <v>150</v>
      </c>
      <c r="C46" s="86">
        <v>10000</v>
      </c>
      <c r="D46" s="87">
        <v>1</v>
      </c>
      <c r="E46" s="88">
        <f t="shared" ref="E46:E47" si="2">C46*D46</f>
        <v>10000</v>
      </c>
      <c r="F46" s="77" t="s">
        <v>151</v>
      </c>
    </row>
    <row r="47" spans="1:6" x14ac:dyDescent="0.3">
      <c r="A47" s="97"/>
      <c r="B47" s="85"/>
      <c r="C47" s="86"/>
      <c r="D47" s="87"/>
      <c r="E47" s="88">
        <f t="shared" si="2"/>
        <v>0</v>
      </c>
      <c r="F47" s="77"/>
    </row>
    <row r="48" spans="1:6" ht="16.5" thickBot="1" x14ac:dyDescent="0.35">
      <c r="A48" s="89" t="s">
        <v>152</v>
      </c>
      <c r="B48" s="99"/>
      <c r="C48" s="100"/>
      <c r="D48" s="101"/>
      <c r="E48" s="93"/>
      <c r="F48" s="83">
        <f>SUM(E49:E57)</f>
        <v>2000</v>
      </c>
    </row>
    <row r="49" spans="1:6" ht="16.5" thickTop="1" x14ac:dyDescent="0.3">
      <c r="A49" s="97"/>
      <c r="B49" s="85" t="s">
        <v>153</v>
      </c>
      <c r="C49" s="86">
        <v>10</v>
      </c>
      <c r="D49" s="87">
        <v>200</v>
      </c>
      <c r="E49" s="88">
        <f>C49*D49</f>
        <v>2000</v>
      </c>
      <c r="F49" s="77"/>
    </row>
    <row r="50" spans="1:6" x14ac:dyDescent="0.3">
      <c r="A50" s="97"/>
      <c r="B50" s="85"/>
      <c r="C50" s="86"/>
      <c r="D50" s="87"/>
      <c r="E50" s="88">
        <f t="shared" ref="E50:E51" si="3">C50*D50</f>
        <v>0</v>
      </c>
      <c r="F50" s="77"/>
    </row>
    <row r="51" spans="1:6" x14ac:dyDescent="0.3">
      <c r="A51" s="97"/>
      <c r="B51" s="85"/>
      <c r="C51" s="86"/>
      <c r="D51" s="87"/>
      <c r="E51" s="88">
        <f t="shared" si="3"/>
        <v>0</v>
      </c>
      <c r="F51" s="77"/>
    </row>
    <row r="52" spans="1:6" x14ac:dyDescent="0.3">
      <c r="A52" s="97"/>
      <c r="B52" s="85"/>
      <c r="C52" s="86"/>
      <c r="D52" s="87"/>
      <c r="E52" s="88"/>
      <c r="F52" s="77"/>
    </row>
    <row r="53" spans="1:6" ht="16.5" thickBot="1" x14ac:dyDescent="0.35">
      <c r="A53" s="97"/>
      <c r="B53" s="85"/>
      <c r="C53" s="135" t="s">
        <v>169</v>
      </c>
      <c r="D53" s="135"/>
      <c r="E53" s="135"/>
      <c r="F53" s="122">
        <f>SUM(F6:F52)</f>
        <v>421016</v>
      </c>
    </row>
    <row r="54" spans="1:6" x14ac:dyDescent="0.3">
      <c r="A54" s="97"/>
      <c r="B54" s="85"/>
      <c r="C54" s="86"/>
      <c r="D54" s="87"/>
      <c r="E54" s="88"/>
      <c r="F54" s="77"/>
    </row>
    <row r="55" spans="1:6" x14ac:dyDescent="0.3">
      <c r="A55" s="97"/>
      <c r="B55" s="85"/>
      <c r="C55" s="86"/>
      <c r="D55" s="87"/>
      <c r="E55" s="88"/>
      <c r="F55" s="77"/>
    </row>
    <row r="56" spans="1:6" x14ac:dyDescent="0.3">
      <c r="A56" s="97"/>
      <c r="B56" s="85"/>
      <c r="C56" s="86"/>
      <c r="D56" s="87"/>
      <c r="E56" s="88"/>
      <c r="F56" s="77"/>
    </row>
    <row r="57" spans="1:6" ht="16.5" thickBot="1" x14ac:dyDescent="0.35">
      <c r="A57" s="89" t="s">
        <v>154</v>
      </c>
      <c r="B57" s="99"/>
      <c r="C57" s="100"/>
      <c r="D57" s="101"/>
      <c r="E57" s="93"/>
      <c r="F57" s="83">
        <f>SUM(E58:E61)</f>
        <v>238929.28749999998</v>
      </c>
    </row>
    <row r="58" spans="1:6" ht="16.5" thickTop="1" x14ac:dyDescent="0.3">
      <c r="A58" s="97"/>
      <c r="B58" s="85" t="s">
        <v>155</v>
      </c>
      <c r="C58" s="86">
        <v>250000</v>
      </c>
      <c r="D58" s="87">
        <v>1</v>
      </c>
      <c r="E58" s="88">
        <f>C58*D58</f>
        <v>250000</v>
      </c>
      <c r="F58" s="77"/>
    </row>
    <row r="59" spans="1:6" x14ac:dyDescent="0.3">
      <c r="A59" s="97"/>
      <c r="B59" s="85" t="s">
        <v>156</v>
      </c>
      <c r="C59" s="86">
        <v>60000</v>
      </c>
      <c r="D59" s="87">
        <v>1</v>
      </c>
      <c r="E59" s="88">
        <f t="shared" ref="E59:E60" si="4">C59*D59</f>
        <v>60000</v>
      </c>
      <c r="F59" s="77"/>
    </row>
    <row r="60" spans="1:6" x14ac:dyDescent="0.3">
      <c r="A60" s="97"/>
      <c r="B60" s="85" t="s">
        <v>157</v>
      </c>
      <c r="C60" s="121">
        <f>Summary!B21</f>
        <v>-71070.712500000023</v>
      </c>
      <c r="D60" s="87">
        <v>1</v>
      </c>
      <c r="E60" s="88">
        <f t="shared" si="4"/>
        <v>-71070.712500000023</v>
      </c>
      <c r="F60" s="77"/>
    </row>
    <row r="61" spans="1:6" x14ac:dyDescent="0.3">
      <c r="A61" s="96"/>
      <c r="B61" s="102"/>
      <c r="C61" s="103"/>
      <c r="D61" s="104"/>
      <c r="E61" s="105"/>
      <c r="F61" s="106"/>
    </row>
    <row r="62" spans="1:6" ht="16.5" thickBot="1" x14ac:dyDescent="0.35">
      <c r="A62" s="107"/>
      <c r="B62" s="108"/>
      <c r="C62" s="109"/>
      <c r="D62" s="110"/>
      <c r="E62" s="109"/>
      <c r="F62" s="111"/>
    </row>
    <row r="63" spans="1:6" ht="23.25" customHeight="1" thickBot="1" x14ac:dyDescent="0.35">
      <c r="D63" s="137" t="s">
        <v>13</v>
      </c>
      <c r="E63" s="138"/>
      <c r="F63" s="123">
        <f>F57-F53</f>
        <v>-182086.71250000002</v>
      </c>
    </row>
    <row r="64" spans="1:6" ht="16.5" x14ac:dyDescent="0.35">
      <c r="A64" s="112" t="s">
        <v>158</v>
      </c>
      <c r="B64" s="38"/>
    </row>
    <row r="65" spans="1:6" ht="16.5" x14ac:dyDescent="0.35">
      <c r="A65" s="114" t="s">
        <v>159</v>
      </c>
      <c r="B65" s="38" t="s">
        <v>160</v>
      </c>
      <c r="C65" s="139"/>
      <c r="D65" s="139"/>
      <c r="E65" s="139"/>
      <c r="F65" s="115"/>
    </row>
    <row r="66" spans="1:6" ht="16.5" x14ac:dyDescent="0.35">
      <c r="A66" s="114" t="s">
        <v>161</v>
      </c>
      <c r="B66" s="38" t="s">
        <v>162</v>
      </c>
      <c r="C66" s="133"/>
      <c r="D66" s="133"/>
      <c r="E66" s="133"/>
      <c r="F66" s="116"/>
    </row>
    <row r="67" spans="1:6" ht="16.5" x14ac:dyDescent="0.35">
      <c r="A67" s="114" t="s">
        <v>163</v>
      </c>
      <c r="B67" s="38" t="s">
        <v>164</v>
      </c>
      <c r="C67" s="133"/>
      <c r="D67" s="133"/>
      <c r="E67" s="133"/>
      <c r="F67" s="116"/>
    </row>
    <row r="68" spans="1:6" ht="16.5" x14ac:dyDescent="0.35">
      <c r="A68" s="114" t="s">
        <v>165</v>
      </c>
      <c r="B68" s="38" t="s">
        <v>166</v>
      </c>
      <c r="C68" s="134"/>
      <c r="D68" s="134"/>
      <c r="E68" s="134"/>
      <c r="F68" s="117"/>
    </row>
    <row r="69" spans="1:6" ht="16.5" x14ac:dyDescent="0.35">
      <c r="A69" s="114" t="s">
        <v>167</v>
      </c>
      <c r="B69" s="38" t="s">
        <v>168</v>
      </c>
      <c r="C69" s="118"/>
      <c r="D69" s="119"/>
      <c r="E69" s="118"/>
      <c r="F69" s="116"/>
    </row>
    <row r="70" spans="1:6" x14ac:dyDescent="0.3">
      <c r="C70" s="133"/>
      <c r="D70" s="133"/>
      <c r="E70" s="133"/>
      <c r="F70" s="116"/>
    </row>
    <row r="71" spans="1:6" x14ac:dyDescent="0.3">
      <c r="C71" s="118"/>
      <c r="D71" s="119"/>
      <c r="E71" s="118"/>
      <c r="F71" s="120"/>
    </row>
    <row r="72" spans="1:6" x14ac:dyDescent="0.3">
      <c r="C72" s="118"/>
      <c r="D72" s="134"/>
      <c r="E72" s="134"/>
      <c r="F72" s="117"/>
    </row>
    <row r="73" spans="1:6" x14ac:dyDescent="0.3">
      <c r="C73" s="118"/>
      <c r="D73" s="119"/>
      <c r="E73" s="118"/>
      <c r="F73" s="120"/>
    </row>
    <row r="74" spans="1:6" x14ac:dyDescent="0.3">
      <c r="C74" s="118"/>
      <c r="D74" s="119"/>
      <c r="E74" s="118"/>
      <c r="F74" s="120"/>
    </row>
  </sheetData>
  <sheetProtection password="CB3D" sheet="1" objects="1" scenarios="1" selectLockedCells="1"/>
  <mergeCells count="9">
    <mergeCell ref="C70:E70"/>
    <mergeCell ref="D72:E72"/>
    <mergeCell ref="C53:E53"/>
    <mergeCell ref="C1:E1"/>
    <mergeCell ref="D63:E63"/>
    <mergeCell ref="C65:E65"/>
    <mergeCell ref="C66:E66"/>
    <mergeCell ref="C67:E67"/>
    <mergeCell ref="C68:E68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72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21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45</v>
      </c>
      <c r="E8" s="14">
        <f t="shared" si="0"/>
        <v>0</v>
      </c>
    </row>
    <row r="9" spans="1:5" x14ac:dyDescent="0.3">
      <c r="A9" s="15" t="s">
        <v>46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 x14ac:dyDescent="0.3">
      <c r="A10" s="15" t="s">
        <v>47</v>
      </c>
      <c r="E10" s="14">
        <f t="shared" si="0"/>
        <v>0</v>
      </c>
    </row>
    <row r="11" spans="1:5" x14ac:dyDescent="0.3">
      <c r="A11" s="17" t="s">
        <v>48</v>
      </c>
      <c r="B11" s="20"/>
      <c r="C11" s="21"/>
      <c r="D11" s="21"/>
      <c r="E11" s="20"/>
    </row>
    <row r="12" spans="1:5" x14ac:dyDescent="0.3">
      <c r="A12" s="15" t="s">
        <v>49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 x14ac:dyDescent="0.3">
      <c r="A13" s="15" t="s">
        <v>50</v>
      </c>
      <c r="E13" s="14">
        <f t="shared" si="0"/>
        <v>0</v>
      </c>
    </row>
    <row r="14" spans="1:5" x14ac:dyDescent="0.3">
      <c r="A14" s="15" t="s">
        <v>53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 x14ac:dyDescent="0.3">
      <c r="A15" s="15" t="s">
        <v>54</v>
      </c>
      <c r="E15" s="14">
        <f t="shared" si="0"/>
        <v>0</v>
      </c>
    </row>
    <row r="16" spans="1:5" x14ac:dyDescent="0.3">
      <c r="A16" s="15" t="s">
        <v>55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 x14ac:dyDescent="0.3">
      <c r="A17" s="15" t="s">
        <v>56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 x14ac:dyDescent="0.3">
      <c r="A18" s="15" t="s">
        <v>62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 x14ac:dyDescent="0.3">
      <c r="A19" s="15" t="s">
        <v>63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 x14ac:dyDescent="0.3">
      <c r="A20" s="15" t="s">
        <v>59</v>
      </c>
      <c r="E20" s="14">
        <f t="shared" si="0"/>
        <v>0</v>
      </c>
    </row>
    <row r="21" spans="1:5" x14ac:dyDescent="0.3">
      <c r="A21" s="15" t="s">
        <v>60</v>
      </c>
      <c r="E21" s="14">
        <f t="shared" si="0"/>
        <v>0</v>
      </c>
    </row>
    <row r="23" spans="1:5" ht="16.5" x14ac:dyDescent="0.3">
      <c r="D23" s="23" t="s">
        <v>37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33"/>
  <sheetViews>
    <sheetView topLeftCell="A4" workbookViewId="0">
      <selection activeCell="O32" sqref="O32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73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6" x14ac:dyDescent="0.3">
      <c r="A4" s="17" t="s">
        <v>74</v>
      </c>
      <c r="B4" s="18"/>
      <c r="C4" s="19"/>
      <c r="D4" s="19"/>
      <c r="E4" s="20"/>
    </row>
    <row r="5" spans="1:6" x14ac:dyDescent="0.3">
      <c r="A5" s="15" t="s">
        <v>75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 x14ac:dyDescent="0.3">
      <c r="A6" s="15" t="s">
        <v>76</v>
      </c>
      <c r="B6" s="14">
        <v>300</v>
      </c>
      <c r="C6" s="16">
        <v>2</v>
      </c>
      <c r="D6" s="16">
        <v>2</v>
      </c>
      <c r="E6" s="14">
        <f t="shared" ref="E6:E26" si="0">B6*C6*D6</f>
        <v>1200</v>
      </c>
    </row>
    <row r="7" spans="1:6" x14ac:dyDescent="0.3">
      <c r="A7" s="15" t="s">
        <v>77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78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79</v>
      </c>
    </row>
    <row r="9" spans="1:6" x14ac:dyDescent="0.3">
      <c r="A9" s="17" t="s">
        <v>80</v>
      </c>
      <c r="B9" s="18"/>
      <c r="C9" s="19"/>
      <c r="D9" s="19"/>
      <c r="E9" s="20"/>
    </row>
    <row r="10" spans="1:6" x14ac:dyDescent="0.3">
      <c r="A10" s="15" t="s">
        <v>81</v>
      </c>
      <c r="B10" s="14">
        <v>750</v>
      </c>
      <c r="C10" s="44">
        <v>65</v>
      </c>
      <c r="D10" s="16">
        <v>2</v>
      </c>
      <c r="E10" s="14">
        <f t="shared" si="0"/>
        <v>97500</v>
      </c>
    </row>
    <row r="11" spans="1:6" x14ac:dyDescent="0.3">
      <c r="A11" s="15" t="s">
        <v>82</v>
      </c>
      <c r="B11" s="14">
        <v>350</v>
      </c>
      <c r="C11" s="44">
        <v>35</v>
      </c>
      <c r="D11" s="16">
        <v>2</v>
      </c>
      <c r="E11" s="14">
        <f t="shared" si="0"/>
        <v>24500</v>
      </c>
    </row>
    <row r="12" spans="1:6" x14ac:dyDescent="0.3">
      <c r="A12" s="15" t="s">
        <v>83</v>
      </c>
      <c r="B12" s="14">
        <v>375</v>
      </c>
      <c r="C12" s="39">
        <v>35</v>
      </c>
      <c r="D12" s="16">
        <v>2</v>
      </c>
      <c r="E12" s="14">
        <f t="shared" si="0"/>
        <v>26250</v>
      </c>
    </row>
    <row r="13" spans="1:6" x14ac:dyDescent="0.3">
      <c r="A13" s="15" t="s">
        <v>76</v>
      </c>
      <c r="B13" s="14">
        <v>216</v>
      </c>
      <c r="C13" s="16">
        <v>6</v>
      </c>
      <c r="D13" s="16">
        <v>2</v>
      </c>
      <c r="E13" s="14">
        <f t="shared" si="0"/>
        <v>2592</v>
      </c>
    </row>
    <row r="14" spans="1:6" x14ac:dyDescent="0.3">
      <c r="A14" s="15" t="s">
        <v>84</v>
      </c>
      <c r="B14" s="14">
        <v>65</v>
      </c>
      <c r="C14" s="16">
        <v>35</v>
      </c>
      <c r="D14" s="16">
        <v>3</v>
      </c>
      <c r="E14" s="14">
        <f t="shared" si="0"/>
        <v>6825</v>
      </c>
    </row>
    <row r="15" spans="1:6" x14ac:dyDescent="0.3">
      <c r="A15" s="15" t="s">
        <v>58</v>
      </c>
      <c r="E15" s="14">
        <f t="shared" si="0"/>
        <v>0</v>
      </c>
    </row>
    <row r="16" spans="1:6" x14ac:dyDescent="0.3">
      <c r="A16" s="17" t="s">
        <v>85</v>
      </c>
      <c r="B16" s="18"/>
      <c r="C16" s="19"/>
      <c r="D16" s="19"/>
      <c r="E16" s="20"/>
    </row>
    <row r="17" spans="1:5" x14ac:dyDescent="0.3">
      <c r="A17" s="15" t="s">
        <v>75</v>
      </c>
      <c r="B17" s="14">
        <v>1000</v>
      </c>
      <c r="C17" s="44">
        <v>22</v>
      </c>
      <c r="D17" s="16">
        <v>2</v>
      </c>
      <c r="E17" s="14">
        <f t="shared" si="0"/>
        <v>44000</v>
      </c>
    </row>
    <row r="18" spans="1:5" x14ac:dyDescent="0.3">
      <c r="A18" s="15" t="s">
        <v>86</v>
      </c>
      <c r="B18" s="14">
        <v>550</v>
      </c>
      <c r="C18" s="44">
        <v>18</v>
      </c>
      <c r="D18" s="16">
        <v>2</v>
      </c>
      <c r="E18" s="14">
        <f t="shared" si="0"/>
        <v>19800</v>
      </c>
    </row>
    <row r="19" spans="1:5" x14ac:dyDescent="0.3">
      <c r="A19" s="15" t="s">
        <v>76</v>
      </c>
      <c r="E19" s="14">
        <f t="shared" si="0"/>
        <v>0</v>
      </c>
    </row>
    <row r="20" spans="1:5" x14ac:dyDescent="0.3">
      <c r="A20" s="15" t="s">
        <v>57</v>
      </c>
      <c r="E20" s="14">
        <f t="shared" si="0"/>
        <v>0</v>
      </c>
    </row>
    <row r="21" spans="1:5" x14ac:dyDescent="0.3">
      <c r="A21" s="15" t="s">
        <v>58</v>
      </c>
      <c r="E21" s="14">
        <f t="shared" si="0"/>
        <v>0</v>
      </c>
    </row>
    <row r="22" spans="1:5" x14ac:dyDescent="0.3">
      <c r="A22" s="17" t="s">
        <v>87</v>
      </c>
      <c r="B22" s="18"/>
      <c r="C22" s="19"/>
      <c r="D22" s="19"/>
      <c r="E22" s="20"/>
    </row>
    <row r="23" spans="1:5" x14ac:dyDescent="0.3">
      <c r="A23" s="15" t="s">
        <v>75</v>
      </c>
      <c r="B23" s="14">
        <v>840</v>
      </c>
      <c r="C23" s="44">
        <v>9</v>
      </c>
      <c r="D23" s="16">
        <v>2</v>
      </c>
      <c r="E23" s="14">
        <f t="shared" si="0"/>
        <v>15120</v>
      </c>
    </row>
    <row r="24" spans="1:5" x14ac:dyDescent="0.3">
      <c r="A24" s="15" t="s">
        <v>76</v>
      </c>
      <c r="E24" s="14">
        <f t="shared" si="0"/>
        <v>0</v>
      </c>
    </row>
    <row r="25" spans="1:5" x14ac:dyDescent="0.3">
      <c r="A25" s="15" t="s">
        <v>57</v>
      </c>
      <c r="E25" s="14">
        <f t="shared" si="0"/>
        <v>0</v>
      </c>
    </row>
    <row r="26" spans="1:5" x14ac:dyDescent="0.3">
      <c r="A26" s="15" t="s">
        <v>58</v>
      </c>
      <c r="E26" s="14">
        <f t="shared" si="0"/>
        <v>0</v>
      </c>
    </row>
    <row r="27" spans="1:5" x14ac:dyDescent="0.3">
      <c r="A27" s="17" t="s">
        <v>88</v>
      </c>
      <c r="B27" s="18"/>
      <c r="C27" s="19"/>
      <c r="D27" s="19"/>
      <c r="E27" s="20"/>
    </row>
    <row r="28" spans="1:5" x14ac:dyDescent="0.3">
      <c r="A28" s="15" t="s">
        <v>89</v>
      </c>
      <c r="B28" s="14">
        <v>60</v>
      </c>
      <c r="C28" s="16">
        <v>5</v>
      </c>
      <c r="D28" s="16">
        <v>1</v>
      </c>
      <c r="E28" s="14">
        <f t="shared" ref="E28:E30" si="1">B28*C28*D28</f>
        <v>300</v>
      </c>
    </row>
    <row r="29" spans="1:5" x14ac:dyDescent="0.3">
      <c r="A29" s="17" t="s">
        <v>90</v>
      </c>
      <c r="B29" s="20"/>
      <c r="C29" s="21"/>
      <c r="D29" s="21"/>
      <c r="E29" s="20"/>
    </row>
    <row r="30" spans="1:5" x14ac:dyDescent="0.3">
      <c r="A30" s="15" t="s">
        <v>91</v>
      </c>
      <c r="B30" s="14">
        <v>4325</v>
      </c>
      <c r="C30" s="16">
        <v>1</v>
      </c>
      <c r="D30" s="16">
        <v>1</v>
      </c>
      <c r="E30" s="14">
        <f t="shared" si="1"/>
        <v>4325</v>
      </c>
    </row>
    <row r="33" spans="4:5" x14ac:dyDescent="0.3">
      <c r="D33" s="23" t="s">
        <v>18</v>
      </c>
      <c r="E33" s="24">
        <f>SUM(E5:E32)</f>
        <v>290042.40000000002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5"/>
  <sheetViews>
    <sheetView workbookViewId="0">
      <selection activeCell="M27" sqref="M27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 x14ac:dyDescent="0.3">
      <c r="A1" s="6" t="s">
        <v>103</v>
      </c>
      <c r="B1" s="10"/>
      <c r="C1" s="10"/>
      <c r="D1" s="7"/>
      <c r="E1" s="5"/>
    </row>
    <row r="2" spans="1:5" ht="16.5" x14ac:dyDescent="0.3">
      <c r="A2" s="1"/>
      <c r="B2" s="4"/>
      <c r="C2" s="4"/>
      <c r="D2" s="9"/>
      <c r="E2" s="28"/>
    </row>
    <row r="3" spans="1:5" ht="22.5" customHeight="1" x14ac:dyDescent="0.25">
      <c r="A3" s="2" t="s">
        <v>0</v>
      </c>
      <c r="B3" s="11"/>
      <c r="C3" s="11"/>
      <c r="D3" s="8"/>
      <c r="E3" s="29"/>
    </row>
    <row r="4" spans="1:5" x14ac:dyDescent="0.3">
      <c r="A4" s="33" t="s">
        <v>1</v>
      </c>
      <c r="B4" s="34">
        <f>Income!M23</f>
        <v>489835.6875</v>
      </c>
      <c r="C4" s="34"/>
      <c r="D4" s="35"/>
      <c r="E4" s="30"/>
    </row>
    <row r="6" spans="1:5" s="1" customFormat="1" ht="16.5" x14ac:dyDescent="0.3">
      <c r="A6" s="15"/>
      <c r="B6" s="14"/>
      <c r="C6" s="14"/>
      <c r="D6" s="16"/>
      <c r="E6" s="14"/>
    </row>
    <row r="7" spans="1:5" s="1" customFormat="1" ht="22.5" customHeight="1" x14ac:dyDescent="0.3">
      <c r="A7" s="2" t="s">
        <v>2</v>
      </c>
      <c r="B7" s="31"/>
      <c r="C7" s="31"/>
      <c r="D7" s="32"/>
      <c r="E7" s="14"/>
    </row>
    <row r="8" spans="1:5" s="1" customFormat="1" ht="16.5" customHeight="1" x14ac:dyDescent="0.3">
      <c r="A8" s="41" t="s">
        <v>3</v>
      </c>
      <c r="B8" s="40"/>
      <c r="C8" s="42">
        <f>'PM-TM'!E15</f>
        <v>91625</v>
      </c>
      <c r="D8" s="39"/>
      <c r="E8" s="14"/>
    </row>
    <row r="9" spans="1:5" s="1" customFormat="1" ht="16.5" customHeight="1" x14ac:dyDescent="0.3">
      <c r="A9" s="12" t="s">
        <v>4</v>
      </c>
      <c r="B9" s="14"/>
      <c r="C9" s="13">
        <f>'EXP. BC'!E27</f>
        <v>89208</v>
      </c>
      <c r="D9" s="16"/>
      <c r="E9" s="14"/>
    </row>
    <row r="10" spans="1:5" s="1" customFormat="1" ht="16.5" x14ac:dyDescent="0.3">
      <c r="A10" s="12" t="s">
        <v>5</v>
      </c>
      <c r="B10" s="14"/>
      <c r="C10" s="13">
        <f>'EXP. Walton St'!E19</f>
        <v>9117</v>
      </c>
      <c r="D10" s="16"/>
      <c r="E10" s="14"/>
    </row>
    <row r="11" spans="1:5" s="1" customFormat="1" ht="16.5" x14ac:dyDescent="0.3">
      <c r="A11" s="12" t="s">
        <v>6</v>
      </c>
      <c r="B11" s="14"/>
      <c r="C11" s="13">
        <f>'EXP. Hedon'!E20</f>
        <v>66912</v>
      </c>
      <c r="D11" s="16"/>
      <c r="E11" s="14"/>
    </row>
    <row r="12" spans="1:5" s="1" customFormat="1" ht="16.5" x14ac:dyDescent="0.3">
      <c r="A12" s="12" t="s">
        <v>7</v>
      </c>
      <c r="B12" s="14"/>
      <c r="C12" s="13">
        <f>'EXP. Interchange'!E21</f>
        <v>4550</v>
      </c>
      <c r="D12" s="16"/>
      <c r="E12" s="14"/>
    </row>
    <row r="13" spans="1:5" s="1" customFormat="1" ht="16.5" x14ac:dyDescent="0.3">
      <c r="A13" s="12" t="s">
        <v>8</v>
      </c>
      <c r="B13" s="14"/>
      <c r="C13" s="13">
        <f>'EXP. Beverley'!E27</f>
        <v>0</v>
      </c>
      <c r="D13" s="16"/>
      <c r="E13" s="14"/>
    </row>
    <row r="14" spans="1:5" s="1" customFormat="1" ht="16.5" x14ac:dyDescent="0.3">
      <c r="A14" s="12" t="s">
        <v>9</v>
      </c>
      <c r="B14" s="14"/>
      <c r="C14" s="13">
        <f>'EXP. Craven Park'!E23</f>
        <v>9452</v>
      </c>
      <c r="D14" s="16"/>
      <c r="E14" s="14"/>
    </row>
    <row r="15" spans="1:5" s="1" customFormat="1" ht="16.5" x14ac:dyDescent="0.3">
      <c r="A15" s="12" t="s">
        <v>10</v>
      </c>
      <c r="B15" s="14"/>
      <c r="C15" s="13">
        <f>'EXP. Buses'!E33</f>
        <v>290042.40000000002</v>
      </c>
      <c r="D15" s="16"/>
      <c r="E15" s="14"/>
    </row>
    <row r="16" spans="1:5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11</v>
      </c>
      <c r="B17" s="22">
        <f>SUM(B4:B16)</f>
        <v>489835.6875</v>
      </c>
      <c r="C17" s="13"/>
      <c r="D17" s="16"/>
      <c r="E17" s="14"/>
    </row>
    <row r="18" spans="1:5" s="1" customFormat="1" ht="16.5" x14ac:dyDescent="0.3">
      <c r="A18" s="12" t="s">
        <v>12</v>
      </c>
      <c r="B18" s="13"/>
      <c r="C18" s="22">
        <f>SUM(C8:C17)</f>
        <v>560906.4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13</v>
      </c>
      <c r="B21" s="24">
        <f>B17-C18</f>
        <v>-71070.712500000023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28"/>
  <sheetViews>
    <sheetView workbookViewId="0">
      <selection activeCell="L6" sqref="L6"/>
    </sheetView>
  </sheetViews>
  <sheetFormatPr defaultColWidth="8.85546875" defaultRowHeight="16.5" x14ac:dyDescent="0.3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 x14ac:dyDescent="0.3">
      <c r="A1" s="6" t="s">
        <v>14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 x14ac:dyDescent="0.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 x14ac:dyDescent="0.25">
      <c r="A3" s="2" t="s">
        <v>15</v>
      </c>
      <c r="B3" s="3" t="s">
        <v>92</v>
      </c>
      <c r="C3" s="3" t="s">
        <v>98</v>
      </c>
      <c r="D3" s="45" t="s">
        <v>99</v>
      </c>
      <c r="E3" s="61" t="s">
        <v>101</v>
      </c>
      <c r="F3" s="3" t="s">
        <v>93</v>
      </c>
      <c r="G3" s="3" t="s">
        <v>95</v>
      </c>
      <c r="H3" s="49" t="s">
        <v>96</v>
      </c>
      <c r="I3" s="3" t="s">
        <v>94</v>
      </c>
      <c r="J3" s="54" t="s">
        <v>17</v>
      </c>
      <c r="K3" s="3" t="s">
        <v>171</v>
      </c>
      <c r="L3" s="124" t="s">
        <v>170</v>
      </c>
      <c r="M3" s="3" t="s">
        <v>172</v>
      </c>
    </row>
    <row r="4" spans="1:13" ht="15.75" x14ac:dyDescent="0.3">
      <c r="A4" s="55" t="s">
        <v>19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 x14ac:dyDescent="0.3">
      <c r="A5" s="55" t="s">
        <v>20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 x14ac:dyDescent="0.3">
      <c r="A6" s="15" t="s">
        <v>21</v>
      </c>
      <c r="B6" s="140">
        <v>13</v>
      </c>
      <c r="C6" s="141">
        <v>0.75</v>
      </c>
      <c r="D6" s="18">
        <f>B6-C6</f>
        <v>12.25</v>
      </c>
      <c r="E6" s="144">
        <v>0.06</v>
      </c>
      <c r="F6" s="20">
        <f>B6*E6</f>
        <v>0.78</v>
      </c>
      <c r="G6" s="18">
        <f>D6-F6</f>
        <v>11.47</v>
      </c>
      <c r="H6" s="147" t="s">
        <v>97</v>
      </c>
      <c r="I6" s="20">
        <f>IF(H6="Y",G6/1.2,G6)</f>
        <v>11.47</v>
      </c>
      <c r="J6" s="150">
        <v>11600</v>
      </c>
      <c r="K6" s="59">
        <f>J6*I6</f>
        <v>133052</v>
      </c>
      <c r="L6" s="144">
        <v>0.75</v>
      </c>
      <c r="M6" s="18">
        <f>K6*L6</f>
        <v>99789</v>
      </c>
    </row>
    <row r="7" spans="1:13" ht="15.75" x14ac:dyDescent="0.3">
      <c r="A7" s="55" t="s">
        <v>23</v>
      </c>
      <c r="B7" s="142"/>
      <c r="C7" s="143"/>
      <c r="D7" s="53"/>
      <c r="E7" s="145"/>
      <c r="F7" s="52"/>
      <c r="G7" s="53"/>
      <c r="H7" s="148"/>
      <c r="I7" s="52"/>
      <c r="J7" s="151"/>
      <c r="K7" s="60"/>
      <c r="L7" s="146"/>
      <c r="M7" s="52"/>
    </row>
    <row r="8" spans="1:13" ht="15.75" x14ac:dyDescent="0.3">
      <c r="A8" s="15" t="s">
        <v>21</v>
      </c>
      <c r="B8" s="140">
        <v>13</v>
      </c>
      <c r="C8" s="141">
        <v>0.75</v>
      </c>
      <c r="D8" s="18">
        <f t="shared" ref="D8:D17" si="0">B8-C8</f>
        <v>12.25</v>
      </c>
      <c r="E8" s="144">
        <v>0.06</v>
      </c>
      <c r="F8" s="20">
        <f t="shared" ref="F8:F17" si="1">B8*E8</f>
        <v>0.78</v>
      </c>
      <c r="G8" s="18">
        <f t="shared" ref="G8:G17" si="2">D8-F8</f>
        <v>11.47</v>
      </c>
      <c r="H8" s="147" t="s">
        <v>97</v>
      </c>
      <c r="I8" s="20">
        <f t="shared" ref="I8:I17" si="3">IF(H8="Y",G8/1.2,G8)</f>
        <v>11.47</v>
      </c>
      <c r="J8" s="150">
        <v>7000</v>
      </c>
      <c r="K8" s="59">
        <f t="shared" ref="K8:K17" si="4">J8*I8</f>
        <v>80290</v>
      </c>
      <c r="L8" s="144">
        <v>0.75</v>
      </c>
      <c r="M8" s="18">
        <f t="shared" ref="M8:M17" si="5">K8*L8</f>
        <v>60217.5</v>
      </c>
    </row>
    <row r="9" spans="1:13" ht="15.75" x14ac:dyDescent="0.3">
      <c r="A9" s="15" t="s">
        <v>22</v>
      </c>
      <c r="B9" s="140">
        <v>7.5</v>
      </c>
      <c r="C9" s="141">
        <v>0</v>
      </c>
      <c r="D9" s="18">
        <f t="shared" si="0"/>
        <v>7.5</v>
      </c>
      <c r="E9" s="144">
        <v>0.06</v>
      </c>
      <c r="F9" s="20">
        <f t="shared" si="1"/>
        <v>0.44999999999999996</v>
      </c>
      <c r="G9" s="18">
        <f t="shared" si="2"/>
        <v>7.05</v>
      </c>
      <c r="H9" s="147" t="s">
        <v>100</v>
      </c>
      <c r="I9" s="20">
        <f t="shared" si="3"/>
        <v>5.875</v>
      </c>
      <c r="J9" s="150">
        <v>2333</v>
      </c>
      <c r="K9" s="59">
        <f t="shared" si="4"/>
        <v>13706.375</v>
      </c>
      <c r="L9" s="144">
        <v>0.75</v>
      </c>
      <c r="M9" s="18">
        <f t="shared" si="5"/>
        <v>10279.78125</v>
      </c>
    </row>
    <row r="10" spans="1:13" ht="15.75" x14ac:dyDescent="0.3">
      <c r="A10" s="55" t="s">
        <v>9</v>
      </c>
      <c r="B10" s="142"/>
      <c r="C10" s="143"/>
      <c r="D10" s="53"/>
      <c r="E10" s="145"/>
      <c r="F10" s="52"/>
      <c r="G10" s="53"/>
      <c r="H10" s="148"/>
      <c r="I10" s="52"/>
      <c r="J10" s="151"/>
      <c r="K10" s="60"/>
      <c r="L10" s="146"/>
      <c r="M10" s="52"/>
    </row>
    <row r="11" spans="1:13" ht="15.75" x14ac:dyDescent="0.3">
      <c r="A11" s="15" t="s">
        <v>21</v>
      </c>
      <c r="B11" s="140">
        <v>13</v>
      </c>
      <c r="C11" s="141">
        <v>0.75</v>
      </c>
      <c r="D11" s="18">
        <f t="shared" si="0"/>
        <v>12.25</v>
      </c>
      <c r="E11" s="144">
        <v>0.06</v>
      </c>
      <c r="F11" s="20">
        <f t="shared" si="1"/>
        <v>0.78</v>
      </c>
      <c r="G11" s="18">
        <f t="shared" si="2"/>
        <v>11.47</v>
      </c>
      <c r="H11" s="147" t="s">
        <v>97</v>
      </c>
      <c r="I11" s="20">
        <f t="shared" si="3"/>
        <v>11.47</v>
      </c>
      <c r="J11" s="150">
        <v>3000</v>
      </c>
      <c r="K11" s="59">
        <f t="shared" si="4"/>
        <v>34410</v>
      </c>
      <c r="L11" s="144">
        <v>0.75</v>
      </c>
      <c r="M11" s="18">
        <f t="shared" si="5"/>
        <v>25807.5</v>
      </c>
    </row>
    <row r="12" spans="1:13" ht="15.75" x14ac:dyDescent="0.3">
      <c r="A12" s="15" t="s">
        <v>22</v>
      </c>
      <c r="B12" s="140">
        <v>7.5</v>
      </c>
      <c r="C12" s="141">
        <v>0</v>
      </c>
      <c r="D12" s="18">
        <f t="shared" si="0"/>
        <v>7.5</v>
      </c>
      <c r="E12" s="144">
        <v>0.06</v>
      </c>
      <c r="F12" s="20">
        <f t="shared" si="1"/>
        <v>0.44999999999999996</v>
      </c>
      <c r="G12" s="18">
        <f t="shared" si="2"/>
        <v>7.05</v>
      </c>
      <c r="H12" s="147" t="s">
        <v>100</v>
      </c>
      <c r="I12" s="20">
        <f t="shared" si="3"/>
        <v>5.875</v>
      </c>
      <c r="J12" s="150">
        <v>500</v>
      </c>
      <c r="K12" s="59">
        <f t="shared" si="4"/>
        <v>2937.5</v>
      </c>
      <c r="L12" s="144">
        <v>0.75</v>
      </c>
      <c r="M12" s="18">
        <f t="shared" si="5"/>
        <v>2203.125</v>
      </c>
    </row>
    <row r="13" spans="1:13" ht="15.75" x14ac:dyDescent="0.3">
      <c r="A13" s="55" t="s">
        <v>24</v>
      </c>
      <c r="B13" s="142"/>
      <c r="C13" s="143"/>
      <c r="D13" s="53"/>
      <c r="E13" s="145"/>
      <c r="F13" s="52"/>
      <c r="G13" s="53"/>
      <c r="H13" s="148"/>
      <c r="I13" s="52"/>
      <c r="J13" s="151"/>
      <c r="K13" s="60"/>
      <c r="L13" s="146"/>
      <c r="M13" s="52"/>
    </row>
    <row r="14" spans="1:13" ht="15.75" x14ac:dyDescent="0.3">
      <c r="A14" s="15" t="s">
        <v>21</v>
      </c>
      <c r="B14" s="140">
        <v>13</v>
      </c>
      <c r="C14" s="141">
        <v>0.75</v>
      </c>
      <c r="D14" s="18">
        <f t="shared" si="0"/>
        <v>12.25</v>
      </c>
      <c r="E14" s="144">
        <v>0.06</v>
      </c>
      <c r="F14" s="20">
        <f t="shared" si="1"/>
        <v>0.78</v>
      </c>
      <c r="G14" s="18">
        <f t="shared" si="2"/>
        <v>11.47</v>
      </c>
      <c r="H14" s="147" t="s">
        <v>97</v>
      </c>
      <c r="I14" s="20">
        <f t="shared" si="3"/>
        <v>11.47</v>
      </c>
      <c r="J14" s="150">
        <v>3400</v>
      </c>
      <c r="K14" s="59">
        <f t="shared" si="4"/>
        <v>38998</v>
      </c>
      <c r="L14" s="144">
        <v>0.75</v>
      </c>
      <c r="M14" s="18">
        <f t="shared" si="5"/>
        <v>29248.5</v>
      </c>
    </row>
    <row r="15" spans="1:13" ht="15.75" x14ac:dyDescent="0.3">
      <c r="A15" s="15" t="s">
        <v>22</v>
      </c>
      <c r="B15" s="140">
        <v>7.5</v>
      </c>
      <c r="C15" s="141">
        <v>0</v>
      </c>
      <c r="D15" s="18">
        <f t="shared" si="0"/>
        <v>7.5</v>
      </c>
      <c r="E15" s="144">
        <v>0.06</v>
      </c>
      <c r="F15" s="20">
        <f t="shared" si="1"/>
        <v>0.44999999999999996</v>
      </c>
      <c r="G15" s="18">
        <f t="shared" si="2"/>
        <v>7.05</v>
      </c>
      <c r="H15" s="147" t="s">
        <v>100</v>
      </c>
      <c r="I15" s="20">
        <f t="shared" si="3"/>
        <v>5.875</v>
      </c>
      <c r="J15" s="150">
        <v>1000</v>
      </c>
      <c r="K15" s="59">
        <f t="shared" si="4"/>
        <v>5875</v>
      </c>
      <c r="L15" s="144">
        <v>0.75</v>
      </c>
      <c r="M15" s="18">
        <f t="shared" si="5"/>
        <v>4406.25</v>
      </c>
    </row>
    <row r="16" spans="1:13" ht="15.75" x14ac:dyDescent="0.3">
      <c r="A16" s="55" t="s">
        <v>102</v>
      </c>
      <c r="B16" s="143"/>
      <c r="C16" s="143"/>
      <c r="D16" s="53"/>
      <c r="E16" s="146"/>
      <c r="F16" s="52"/>
      <c r="G16" s="53"/>
      <c r="H16" s="149"/>
      <c r="I16" s="52"/>
      <c r="J16" s="152"/>
      <c r="K16" s="60"/>
      <c r="L16" s="146"/>
      <c r="M16" s="52"/>
    </row>
    <row r="17" spans="1:13" ht="15.75" x14ac:dyDescent="0.3">
      <c r="A17" s="15" t="s">
        <v>22</v>
      </c>
      <c r="B17" s="140">
        <v>30</v>
      </c>
      <c r="C17" s="141">
        <v>1.5</v>
      </c>
      <c r="D17" s="18">
        <f t="shared" si="0"/>
        <v>28.5</v>
      </c>
      <c r="E17" s="144">
        <v>0.06</v>
      </c>
      <c r="F17" s="20">
        <f t="shared" si="1"/>
        <v>1.7999999999999998</v>
      </c>
      <c r="G17" s="18">
        <f t="shared" si="2"/>
        <v>26.7</v>
      </c>
      <c r="H17" s="147" t="s">
        <v>100</v>
      </c>
      <c r="I17" s="20">
        <f t="shared" si="3"/>
        <v>22.25</v>
      </c>
      <c r="J17" s="150">
        <v>777</v>
      </c>
      <c r="K17" s="59">
        <f t="shared" si="4"/>
        <v>17288.25</v>
      </c>
      <c r="L17" s="144">
        <v>0.75</v>
      </c>
      <c r="M17" s="18">
        <f t="shared" si="5"/>
        <v>12966.1875</v>
      </c>
    </row>
    <row r="18" spans="1:13" ht="15.75" x14ac:dyDescent="0.3">
      <c r="L18" s="48"/>
      <c r="M18" s="14"/>
    </row>
    <row r="19" spans="1:13" thickBot="1" x14ac:dyDescent="0.35">
      <c r="I19" s="63"/>
      <c r="J19" s="126"/>
      <c r="K19" s="127"/>
      <c r="L19" s="132" t="s">
        <v>173</v>
      </c>
      <c r="M19" s="43">
        <f>SUM(M6:M17)</f>
        <v>244917.84375</v>
      </c>
    </row>
    <row r="20" spans="1:13" ht="15.75" x14ac:dyDescent="0.3">
      <c r="J20" s="126"/>
      <c r="K20" s="128"/>
      <c r="L20" s="48"/>
      <c r="M20" s="14"/>
    </row>
    <row r="21" spans="1:13" ht="15.75" x14ac:dyDescent="0.3">
      <c r="J21" s="126"/>
      <c r="K21" s="129"/>
      <c r="L21" s="131" t="s">
        <v>174</v>
      </c>
      <c r="M21" s="64">
        <v>2</v>
      </c>
    </row>
    <row r="22" spans="1:13" ht="15.75" x14ac:dyDescent="0.3">
      <c r="J22" s="126"/>
      <c r="K22" s="128"/>
      <c r="L22" s="48"/>
      <c r="M22" s="14"/>
    </row>
    <row r="23" spans="1:13" thickBot="1" x14ac:dyDescent="0.35">
      <c r="J23" s="130"/>
      <c r="K23" s="127"/>
      <c r="L23" s="132" t="s">
        <v>175</v>
      </c>
      <c r="M23" s="43">
        <f>M19*M21</f>
        <v>489835.6875</v>
      </c>
    </row>
    <row r="24" spans="1:13" ht="15.75" x14ac:dyDescent="0.3">
      <c r="J24" s="126"/>
      <c r="K24" s="128"/>
      <c r="L24" s="48"/>
      <c r="M24" s="14"/>
    </row>
    <row r="25" spans="1:13" ht="15.75" x14ac:dyDescent="0.3">
      <c r="J25" s="126"/>
      <c r="K25" s="130"/>
      <c r="L25" s="48"/>
      <c r="M25" s="14"/>
    </row>
    <row r="26" spans="1:13" ht="15.75" x14ac:dyDescent="0.3">
      <c r="J26" s="126"/>
      <c r="K26" s="128"/>
      <c r="L26" s="48"/>
      <c r="M26" s="14"/>
    </row>
    <row r="27" spans="1:13" ht="15.75" x14ac:dyDescent="0.3">
      <c r="J27" s="130"/>
      <c r="K27" s="127"/>
      <c r="L27" s="48"/>
      <c r="M27" s="14"/>
    </row>
    <row r="28" spans="1:13" ht="15.75" x14ac:dyDescent="0.3">
      <c r="J28" s="125"/>
      <c r="K28" s="40"/>
      <c r="L28" s="48"/>
      <c r="M28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5"/>
  <sheetViews>
    <sheetView workbookViewId="0">
      <selection activeCell="M27" sqref="M27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26</v>
      </c>
      <c r="B1" s="10"/>
      <c r="C1" s="7"/>
      <c r="D1" s="7"/>
      <c r="E1" s="5"/>
      <c r="F1" s="37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6" x14ac:dyDescent="0.3">
      <c r="A4" s="17" t="s">
        <v>27</v>
      </c>
      <c r="B4" s="18"/>
      <c r="C4" s="19"/>
      <c r="D4" s="19"/>
      <c r="E4" s="20"/>
    </row>
    <row r="5" spans="1:6" s="1" customFormat="1" x14ac:dyDescent="0.3">
      <c r="A5" s="15" t="s">
        <v>28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 x14ac:dyDescent="0.3">
      <c r="A6" s="15" t="s">
        <v>29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 x14ac:dyDescent="0.3">
      <c r="A7" s="15" t="s">
        <v>30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 x14ac:dyDescent="0.3">
      <c r="A8" s="17" t="s">
        <v>31</v>
      </c>
      <c r="B8" s="20"/>
      <c r="C8" s="21"/>
      <c r="D8" s="21"/>
      <c r="E8" s="20"/>
    </row>
    <row r="9" spans="1:6" s="1" customFormat="1" x14ac:dyDescent="0.3">
      <c r="A9" s="15" t="s">
        <v>32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 x14ac:dyDescent="0.3">
      <c r="A10" s="15" t="s">
        <v>33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 x14ac:dyDescent="0.3">
      <c r="A11" s="17" t="s">
        <v>34</v>
      </c>
      <c r="B11" s="20"/>
      <c r="C11" s="21"/>
      <c r="D11" s="21"/>
      <c r="E11" s="20"/>
    </row>
    <row r="12" spans="1:6" s="1" customFormat="1" ht="17.25" x14ac:dyDescent="0.35">
      <c r="A12" s="15" t="s">
        <v>35</v>
      </c>
      <c r="B12" s="14">
        <v>65000</v>
      </c>
      <c r="C12" s="16">
        <v>1</v>
      </c>
      <c r="D12" s="16">
        <v>1</v>
      </c>
      <c r="E12" s="14">
        <f t="shared" si="0"/>
        <v>65000</v>
      </c>
      <c r="F12" s="38" t="s">
        <v>36</v>
      </c>
    </row>
    <row r="13" spans="1:6" s="1" customFormat="1" x14ac:dyDescent="0.3">
      <c r="A13" s="15"/>
      <c r="B13" s="14"/>
      <c r="C13" s="16"/>
      <c r="D13" s="16"/>
      <c r="E13" s="14">
        <f t="shared" si="0"/>
        <v>0</v>
      </c>
    </row>
    <row r="15" spans="1:6" s="1" customFormat="1" x14ac:dyDescent="0.3">
      <c r="A15" s="15"/>
      <c r="B15" s="14"/>
      <c r="C15" s="16"/>
      <c r="D15" s="23" t="s">
        <v>37</v>
      </c>
      <c r="E15" s="24">
        <f>SUM(E5:E14)</f>
        <v>91625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38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25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43</v>
      </c>
      <c r="E8" s="14">
        <f t="shared" si="0"/>
        <v>0</v>
      </c>
    </row>
    <row r="9" spans="1:5" x14ac:dyDescent="0.3">
      <c r="A9" s="15" t="s">
        <v>44</v>
      </c>
      <c r="E9" s="14">
        <f t="shared" si="0"/>
        <v>0</v>
      </c>
    </row>
    <row r="10" spans="1:5" x14ac:dyDescent="0.3">
      <c r="A10" s="15" t="s">
        <v>45</v>
      </c>
      <c r="E10" s="14">
        <f t="shared" si="0"/>
        <v>0</v>
      </c>
    </row>
    <row r="11" spans="1:5" x14ac:dyDescent="0.3">
      <c r="A11" s="15" t="s">
        <v>46</v>
      </c>
      <c r="E11" s="14">
        <f t="shared" si="0"/>
        <v>0</v>
      </c>
    </row>
    <row r="12" spans="1:5" x14ac:dyDescent="0.3">
      <c r="A12" s="15" t="s">
        <v>47</v>
      </c>
      <c r="E12" s="14">
        <f t="shared" si="0"/>
        <v>0</v>
      </c>
    </row>
    <row r="13" spans="1:5" x14ac:dyDescent="0.3">
      <c r="A13" s="17" t="s">
        <v>48</v>
      </c>
      <c r="B13" s="20"/>
      <c r="C13" s="21"/>
      <c r="D13" s="21"/>
      <c r="E13" s="20"/>
    </row>
    <row r="14" spans="1:5" x14ac:dyDescent="0.3">
      <c r="A14" s="15" t="s">
        <v>49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 x14ac:dyDescent="0.3">
      <c r="A15" s="15" t="s">
        <v>50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51</v>
      </c>
      <c r="B16" s="14">
        <v>55508</v>
      </c>
      <c r="C16" s="16">
        <v>1</v>
      </c>
      <c r="D16" s="16">
        <v>1</v>
      </c>
      <c r="E16" s="14">
        <f t="shared" si="0"/>
        <v>55508</v>
      </c>
    </row>
    <row r="17" spans="1:5" x14ac:dyDescent="0.3">
      <c r="A17" s="15" t="s">
        <v>52</v>
      </c>
      <c r="E17" s="14">
        <f t="shared" si="0"/>
        <v>0</v>
      </c>
    </row>
    <row r="18" spans="1:5" x14ac:dyDescent="0.3">
      <c r="A18" s="15" t="s">
        <v>53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 x14ac:dyDescent="0.3">
      <c r="A19" s="15" t="s">
        <v>54</v>
      </c>
      <c r="E19" s="14">
        <f t="shared" si="0"/>
        <v>0</v>
      </c>
    </row>
    <row r="20" spans="1:5" x14ac:dyDescent="0.3">
      <c r="A20" s="15" t="s">
        <v>55</v>
      </c>
      <c r="B20" s="14">
        <v>3500</v>
      </c>
      <c r="C20" s="16">
        <v>1</v>
      </c>
      <c r="D20" s="16">
        <v>1</v>
      </c>
      <c r="E20" s="14">
        <f t="shared" si="0"/>
        <v>3500</v>
      </c>
    </row>
    <row r="21" spans="1:5" x14ac:dyDescent="0.3">
      <c r="A21" s="15" t="s">
        <v>56</v>
      </c>
      <c r="E21" s="14">
        <f t="shared" si="0"/>
        <v>0</v>
      </c>
    </row>
    <row r="22" spans="1:5" x14ac:dyDescent="0.3">
      <c r="A22" s="15" t="s">
        <v>57</v>
      </c>
      <c r="E22" s="14">
        <f t="shared" si="0"/>
        <v>0</v>
      </c>
    </row>
    <row r="23" spans="1:5" x14ac:dyDescent="0.3">
      <c r="A23" s="15" t="s">
        <v>58</v>
      </c>
      <c r="E23" s="14">
        <f t="shared" si="0"/>
        <v>0</v>
      </c>
    </row>
    <row r="24" spans="1:5" x14ac:dyDescent="0.3">
      <c r="A24" s="15" t="s">
        <v>59</v>
      </c>
      <c r="E24" s="14">
        <f t="shared" si="0"/>
        <v>0</v>
      </c>
    </row>
    <row r="25" spans="1:5" x14ac:dyDescent="0.3">
      <c r="A25" s="15" t="s">
        <v>60</v>
      </c>
      <c r="E25" s="14">
        <f t="shared" si="0"/>
        <v>0</v>
      </c>
    </row>
    <row r="27" spans="1:5" ht="16.5" x14ac:dyDescent="0.3">
      <c r="D27" s="23" t="s">
        <v>37</v>
      </c>
      <c r="E27" s="24">
        <f>SUM(E5:E26)</f>
        <v>89208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61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41</v>
      </c>
      <c r="E6" s="14">
        <f t="shared" ref="E6:E17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45</v>
      </c>
      <c r="E8" s="14">
        <f t="shared" si="0"/>
        <v>0</v>
      </c>
    </row>
    <row r="9" spans="1:5" x14ac:dyDescent="0.3">
      <c r="A9" s="15" t="s">
        <v>46</v>
      </c>
      <c r="E9" s="14">
        <f t="shared" si="0"/>
        <v>0</v>
      </c>
    </row>
    <row r="10" spans="1:5" x14ac:dyDescent="0.3">
      <c r="A10" s="15" t="s">
        <v>47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 x14ac:dyDescent="0.3">
      <c r="A11" s="17" t="s">
        <v>48</v>
      </c>
      <c r="B11" s="20"/>
      <c r="C11" s="21"/>
      <c r="D11" s="21"/>
      <c r="E11" s="20"/>
    </row>
    <row r="12" spans="1:5" x14ac:dyDescent="0.3">
      <c r="A12" s="15" t="s">
        <v>50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 x14ac:dyDescent="0.3">
      <c r="A13" s="15" t="s">
        <v>55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56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 x14ac:dyDescent="0.3">
      <c r="A15" s="15" t="s">
        <v>62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 x14ac:dyDescent="0.3">
      <c r="A16" s="15" t="s">
        <v>63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 x14ac:dyDescent="0.3">
      <c r="A17" s="15" t="s">
        <v>60</v>
      </c>
      <c r="E17" s="14">
        <f t="shared" si="0"/>
        <v>0</v>
      </c>
    </row>
    <row r="19" spans="1:5" ht="16.5" x14ac:dyDescent="0.3">
      <c r="D19" s="23" t="s">
        <v>37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M27" sqref="M27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64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6" x14ac:dyDescent="0.3">
      <c r="A4" s="17" t="s">
        <v>39</v>
      </c>
      <c r="B4" s="18"/>
      <c r="C4" s="19"/>
      <c r="D4" s="19"/>
      <c r="E4" s="20"/>
    </row>
    <row r="5" spans="1:6" x14ac:dyDescent="0.3">
      <c r="A5" s="15" t="s">
        <v>40</v>
      </c>
      <c r="E5" s="14">
        <f>B5*C5*D5</f>
        <v>0</v>
      </c>
    </row>
    <row r="6" spans="1:6" x14ac:dyDescent="0.3">
      <c r="A6" s="15" t="s">
        <v>65</v>
      </c>
      <c r="B6" s="14">
        <v>3000</v>
      </c>
      <c r="C6" s="16">
        <v>1</v>
      </c>
      <c r="D6" s="16">
        <v>1</v>
      </c>
      <c r="E6" s="14">
        <f t="shared" ref="E6:E18" si="0">B6*C6*D6</f>
        <v>3000</v>
      </c>
      <c r="F6" s="1" t="s">
        <v>66</v>
      </c>
    </row>
    <row r="7" spans="1:6" x14ac:dyDescent="0.3">
      <c r="A7" s="17" t="s">
        <v>42</v>
      </c>
      <c r="B7" s="20"/>
      <c r="C7" s="21"/>
      <c r="D7" s="21"/>
      <c r="E7" s="20"/>
    </row>
    <row r="8" spans="1:6" x14ac:dyDescent="0.3">
      <c r="A8" s="15" t="s">
        <v>46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 x14ac:dyDescent="0.3">
      <c r="A9" s="15" t="s">
        <v>47</v>
      </c>
      <c r="E9" s="14">
        <f t="shared" si="0"/>
        <v>0</v>
      </c>
    </row>
    <row r="10" spans="1:6" x14ac:dyDescent="0.3">
      <c r="A10" s="15" t="s">
        <v>67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68</v>
      </c>
    </row>
    <row r="11" spans="1:6" x14ac:dyDescent="0.3">
      <c r="A11" s="17" t="s">
        <v>48</v>
      </c>
      <c r="B11" s="20"/>
      <c r="C11" s="21"/>
      <c r="D11" s="21"/>
      <c r="E11" s="20"/>
    </row>
    <row r="12" spans="1:6" x14ac:dyDescent="0.3">
      <c r="A12" s="15" t="s">
        <v>49</v>
      </c>
      <c r="B12" s="14">
        <v>1800</v>
      </c>
      <c r="C12" s="16">
        <v>1</v>
      </c>
      <c r="D12" s="16">
        <v>1</v>
      </c>
      <c r="E12" s="14">
        <f t="shared" si="0"/>
        <v>1800</v>
      </c>
    </row>
    <row r="13" spans="1:6" x14ac:dyDescent="0.3">
      <c r="A13" s="15" t="s">
        <v>51</v>
      </c>
      <c r="B13" s="14">
        <v>49200</v>
      </c>
      <c r="C13" s="16">
        <v>1</v>
      </c>
      <c r="D13" s="16">
        <v>1</v>
      </c>
      <c r="E13" s="14">
        <f t="shared" si="0"/>
        <v>49200</v>
      </c>
    </row>
    <row r="14" spans="1:6" x14ac:dyDescent="0.3">
      <c r="A14" s="15" t="s">
        <v>53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 x14ac:dyDescent="0.3">
      <c r="A15" s="15" t="s">
        <v>55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56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 x14ac:dyDescent="0.3">
      <c r="A17" s="15" t="s">
        <v>62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 x14ac:dyDescent="0.3">
      <c r="A18" s="15" t="s">
        <v>69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 x14ac:dyDescent="0.3">
      <c r="D20" s="23" t="s">
        <v>37</v>
      </c>
      <c r="E20" s="24">
        <f>SUM(E5:E19)</f>
        <v>66912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70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19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43</v>
      </c>
      <c r="E8" s="14">
        <f t="shared" si="0"/>
        <v>0</v>
      </c>
    </row>
    <row r="9" spans="1:5" x14ac:dyDescent="0.3">
      <c r="A9" s="15" t="s">
        <v>44</v>
      </c>
      <c r="E9" s="14">
        <f t="shared" si="0"/>
        <v>0</v>
      </c>
    </row>
    <row r="10" spans="1:5" x14ac:dyDescent="0.3">
      <c r="A10" s="15" t="s">
        <v>45</v>
      </c>
      <c r="E10" s="14">
        <f t="shared" si="0"/>
        <v>0</v>
      </c>
    </row>
    <row r="11" spans="1:5" x14ac:dyDescent="0.3">
      <c r="A11" s="15" t="s">
        <v>46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 x14ac:dyDescent="0.3">
      <c r="A12" s="17" t="s">
        <v>48</v>
      </c>
      <c r="B12" s="20"/>
      <c r="C12" s="21"/>
      <c r="D12" s="21"/>
      <c r="E12" s="20"/>
    </row>
    <row r="13" spans="1:5" x14ac:dyDescent="0.3">
      <c r="A13" s="15" t="s">
        <v>49</v>
      </c>
      <c r="E13" s="14">
        <f t="shared" si="0"/>
        <v>0</v>
      </c>
    </row>
    <row r="14" spans="1:5" x14ac:dyDescent="0.3">
      <c r="A14" s="15" t="s">
        <v>50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 x14ac:dyDescent="0.3">
      <c r="A15" s="15" t="s">
        <v>56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 x14ac:dyDescent="0.3">
      <c r="A16" s="15" t="s">
        <v>62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 x14ac:dyDescent="0.3">
      <c r="A17" s="15" t="s">
        <v>58</v>
      </c>
      <c r="E17" s="14">
        <f t="shared" si="0"/>
        <v>0</v>
      </c>
    </row>
    <row r="18" spans="1:5" x14ac:dyDescent="0.3">
      <c r="A18" s="15" t="s">
        <v>59</v>
      </c>
      <c r="E18" s="14">
        <f t="shared" si="0"/>
        <v>0</v>
      </c>
    </row>
    <row r="19" spans="1:5" x14ac:dyDescent="0.3">
      <c r="A19" s="15" t="s">
        <v>60</v>
      </c>
      <c r="E19" s="14">
        <f t="shared" si="0"/>
        <v>0</v>
      </c>
    </row>
    <row r="21" spans="1:5" ht="16.5" x14ac:dyDescent="0.3">
      <c r="D21" s="23" t="s">
        <v>37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workbookViewId="0">
      <selection activeCell="M27" sqref="M2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71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15</v>
      </c>
      <c r="B3" s="11" t="s">
        <v>16</v>
      </c>
      <c r="C3" s="8" t="s">
        <v>17</v>
      </c>
      <c r="D3" s="8" t="s">
        <v>25</v>
      </c>
      <c r="E3" s="3" t="s">
        <v>18</v>
      </c>
    </row>
    <row r="4" spans="1:5" x14ac:dyDescent="0.3">
      <c r="A4" s="17" t="s">
        <v>39</v>
      </c>
      <c r="B4" s="18"/>
      <c r="C4" s="19"/>
      <c r="D4" s="19"/>
      <c r="E4" s="20"/>
    </row>
    <row r="5" spans="1:5" x14ac:dyDescent="0.3">
      <c r="A5" s="15" t="s">
        <v>40</v>
      </c>
      <c r="E5" s="14">
        <f>B5*C5*D5</f>
        <v>0</v>
      </c>
    </row>
    <row r="6" spans="1:5" x14ac:dyDescent="0.3">
      <c r="A6" s="15" t="s">
        <v>41</v>
      </c>
      <c r="E6" s="14">
        <f t="shared" ref="E6:E25" si="0">B6*C6*D6</f>
        <v>0</v>
      </c>
    </row>
    <row r="7" spans="1:5" x14ac:dyDescent="0.3">
      <c r="A7" s="17" t="s">
        <v>42</v>
      </c>
      <c r="B7" s="20"/>
      <c r="C7" s="21"/>
      <c r="D7" s="21"/>
      <c r="E7" s="20"/>
    </row>
    <row r="8" spans="1:5" x14ac:dyDescent="0.3">
      <c r="A8" s="15" t="s">
        <v>43</v>
      </c>
      <c r="E8" s="14">
        <f t="shared" si="0"/>
        <v>0</v>
      </c>
    </row>
    <row r="9" spans="1:5" x14ac:dyDescent="0.3">
      <c r="A9" s="15" t="s">
        <v>44</v>
      </c>
      <c r="E9" s="14">
        <f t="shared" si="0"/>
        <v>0</v>
      </c>
    </row>
    <row r="10" spans="1:5" x14ac:dyDescent="0.3">
      <c r="A10" s="15" t="s">
        <v>45</v>
      </c>
      <c r="E10" s="14">
        <f t="shared" si="0"/>
        <v>0</v>
      </c>
    </row>
    <row r="11" spans="1:5" x14ac:dyDescent="0.3">
      <c r="A11" s="15" t="s">
        <v>46</v>
      </c>
      <c r="E11" s="14">
        <f t="shared" si="0"/>
        <v>0</v>
      </c>
    </row>
    <row r="12" spans="1:5" x14ac:dyDescent="0.3">
      <c r="A12" s="15" t="s">
        <v>47</v>
      </c>
      <c r="E12" s="14">
        <f t="shared" si="0"/>
        <v>0</v>
      </c>
    </row>
    <row r="13" spans="1:5" x14ac:dyDescent="0.3">
      <c r="A13" s="17" t="s">
        <v>48</v>
      </c>
      <c r="B13" s="20"/>
      <c r="C13" s="21"/>
      <c r="D13" s="21"/>
      <c r="E13" s="20"/>
    </row>
    <row r="14" spans="1:5" x14ac:dyDescent="0.3">
      <c r="A14" s="15" t="s">
        <v>49</v>
      </c>
      <c r="E14" s="14">
        <f t="shared" si="0"/>
        <v>0</v>
      </c>
    </row>
    <row r="15" spans="1:5" x14ac:dyDescent="0.3">
      <c r="A15" s="15" t="s">
        <v>50</v>
      </c>
      <c r="E15" s="14">
        <f t="shared" si="0"/>
        <v>0</v>
      </c>
    </row>
    <row r="16" spans="1:5" x14ac:dyDescent="0.3">
      <c r="A16" s="15" t="s">
        <v>51</v>
      </c>
      <c r="E16" s="14">
        <f t="shared" si="0"/>
        <v>0</v>
      </c>
    </row>
    <row r="17" spans="1:5" x14ac:dyDescent="0.3">
      <c r="A17" s="15" t="s">
        <v>52</v>
      </c>
      <c r="E17" s="14">
        <f t="shared" si="0"/>
        <v>0</v>
      </c>
    </row>
    <row r="18" spans="1:5" x14ac:dyDescent="0.3">
      <c r="A18" s="15" t="s">
        <v>53</v>
      </c>
      <c r="E18" s="14">
        <f t="shared" si="0"/>
        <v>0</v>
      </c>
    </row>
    <row r="19" spans="1:5" x14ac:dyDescent="0.3">
      <c r="A19" s="15" t="s">
        <v>54</v>
      </c>
      <c r="E19" s="14">
        <f t="shared" si="0"/>
        <v>0</v>
      </c>
    </row>
    <row r="20" spans="1:5" x14ac:dyDescent="0.3">
      <c r="A20" s="15" t="s">
        <v>55</v>
      </c>
      <c r="E20" s="14">
        <f t="shared" si="0"/>
        <v>0</v>
      </c>
    </row>
    <row r="21" spans="1:5" x14ac:dyDescent="0.3">
      <c r="A21" s="15" t="s">
        <v>56</v>
      </c>
      <c r="E21" s="14">
        <f t="shared" si="0"/>
        <v>0</v>
      </c>
    </row>
    <row r="22" spans="1:5" x14ac:dyDescent="0.3">
      <c r="A22" s="15" t="s">
        <v>57</v>
      </c>
      <c r="E22" s="14">
        <f t="shared" si="0"/>
        <v>0</v>
      </c>
    </row>
    <row r="23" spans="1:5" x14ac:dyDescent="0.3">
      <c r="A23" s="15" t="s">
        <v>58</v>
      </c>
      <c r="E23" s="14">
        <f t="shared" si="0"/>
        <v>0</v>
      </c>
    </row>
    <row r="24" spans="1:5" x14ac:dyDescent="0.3">
      <c r="A24" s="15" t="s">
        <v>59</v>
      </c>
      <c r="E24" s="14">
        <f t="shared" si="0"/>
        <v>0</v>
      </c>
    </row>
    <row r="25" spans="1:5" x14ac:dyDescent="0.3">
      <c r="A25" s="15" t="s">
        <v>60</v>
      </c>
      <c r="E25" s="14">
        <f t="shared" si="0"/>
        <v>0</v>
      </c>
    </row>
    <row r="27" spans="1:5" ht="16.5" x14ac:dyDescent="0.3">
      <c r="D27" s="23" t="s">
        <v>37</v>
      </c>
      <c r="E27" s="24">
        <f>SUM(E5:E26)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BEFB5D6-7AFF-46EA-AAC2-69401F94C288}"/>
</file>

<file path=customXml/itemProps2.xml><?xml version="1.0" encoding="utf-8"?>
<ds:datastoreItem xmlns:ds="http://schemas.openxmlformats.org/officeDocument/2006/customXml" ds:itemID="{9DB14688-71F9-453B-AB08-DC6697C7D2D2}"/>
</file>

<file path=customXml/itemProps3.xml><?xml version="1.0" encoding="utf-8"?>
<ds:datastoreItem xmlns:ds="http://schemas.openxmlformats.org/officeDocument/2006/customXml" ds:itemID="{F67796EC-C43E-4C65-A0B3-390689C32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R1BW topline budget</vt:lpstr>
      <vt:lpstr>Summary</vt:lpstr>
      <vt:lpstr>Income</vt:lpstr>
      <vt:lpstr>PM-TM</vt:lpstr>
      <vt:lpstr>EXP. BC</vt:lpstr>
      <vt:lpstr>EXP. Walton St</vt:lpstr>
      <vt:lpstr>EXP. Hedon</vt:lpstr>
      <vt:lpstr>EXP. Interchange</vt:lpstr>
      <vt:lpstr>EXP. Beverley</vt:lpstr>
      <vt:lpstr>EXP. Craven Park</vt:lpstr>
      <vt:lpstr>EXP. Buses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2017-03-27T11:55:44Z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