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chris_clay_hull2017_co_uk/Documents/R1BW bus times and budgets/"/>
    </mc:Choice>
  </mc:AlternateContent>
  <bookViews>
    <workbookView xWindow="525" yWindow="555" windowWidth="24525" windowHeight="14880" tabRatio="846" activeTab="10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8" l="1"/>
  <c r="E12" i="8"/>
  <c r="F36" i="14" l="1"/>
  <c r="M17" i="10"/>
  <c r="M6" i="10"/>
  <c r="M8" i="10"/>
  <c r="M9" i="10"/>
  <c r="M11" i="10"/>
  <c r="M12" i="10"/>
  <c r="M14" i="10"/>
  <c r="M15" i="10"/>
  <c r="K6" i="10"/>
  <c r="E13" i="4"/>
  <c r="E10" i="8"/>
  <c r="E14" i="8"/>
  <c r="E16" i="8"/>
  <c r="E13" i="8"/>
  <c r="E59" i="14"/>
  <c r="F53" i="14"/>
  <c r="E8" i="14"/>
  <c r="E9" i="14"/>
  <c r="E10" i="14"/>
  <c r="E11" i="14"/>
  <c r="E12" i="14"/>
  <c r="E13" i="14"/>
  <c r="F7" i="14"/>
  <c r="E16" i="14"/>
  <c r="F14" i="14"/>
  <c r="E18" i="14"/>
  <c r="E19" i="14"/>
  <c r="E20" i="14"/>
  <c r="E21" i="14"/>
  <c r="E22" i="14"/>
  <c r="E23" i="14"/>
  <c r="E24" i="14"/>
  <c r="F17" i="14"/>
  <c r="E26" i="14"/>
  <c r="E27" i="14"/>
  <c r="F25" i="14"/>
  <c r="E29" i="14"/>
  <c r="E30" i="14"/>
  <c r="E31" i="14"/>
  <c r="F28" i="14"/>
  <c r="E33" i="14"/>
  <c r="E34" i="14"/>
  <c r="E35" i="14"/>
  <c r="F32" i="14"/>
  <c r="E37" i="14"/>
  <c r="E38" i="14"/>
  <c r="E40" i="14"/>
  <c r="E41" i="14"/>
  <c r="E42" i="14"/>
  <c r="E43" i="14"/>
  <c r="F39" i="14"/>
  <c r="E45" i="14"/>
  <c r="E46" i="14"/>
  <c r="E47" i="14"/>
  <c r="F44" i="14"/>
  <c r="E49" i="14"/>
  <c r="E50" i="14"/>
  <c r="E51" i="14"/>
  <c r="F48" i="14"/>
  <c r="E58" i="14"/>
  <c r="F6" i="10"/>
  <c r="F8" i="10"/>
  <c r="F9" i="10"/>
  <c r="F11" i="10"/>
  <c r="F12" i="10"/>
  <c r="F14" i="10"/>
  <c r="F15" i="10"/>
  <c r="F17" i="10"/>
  <c r="D9" i="10"/>
  <c r="G9" i="10"/>
  <c r="I9" i="10"/>
  <c r="K9" i="10"/>
  <c r="G12" i="10"/>
  <c r="I12" i="10"/>
  <c r="K12" i="10"/>
  <c r="G15" i="10"/>
  <c r="I15" i="10"/>
  <c r="K15" i="10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  <c r="M19" i="10" l="1"/>
  <c r="M23" i="10" s="1"/>
  <c r="B4" i="11" s="1"/>
  <c r="B17" i="11" s="1"/>
  <c r="E20" i="4"/>
  <c r="C11" i="11" s="1"/>
  <c r="E35" i="8"/>
  <c r="C15" i="11" s="1"/>
  <c r="C18" i="11" s="1"/>
  <c r="B21" i="11" l="1"/>
  <c r="C60" i="14" s="1"/>
  <c r="E60" i="14" s="1"/>
  <c r="F57" i="14" s="1"/>
  <c r="F63" i="14" s="1"/>
</calcChain>
</file>

<file path=xl/sharedStrings.xml><?xml version="1.0" encoding="utf-8"?>
<sst xmlns="http://schemas.openxmlformats.org/spreadsheetml/2006/main" count="332" uniqueCount="178">
  <si>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</si>
  <si>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</si>
  <si>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</si>
  <si>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</si>
  <si>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</si>
  <si>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</si>
  <si>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</si>
  <si>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</si>
  <si>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</si>
  <si>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</si>
  <si>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</si>
  <si>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</si>
  <si>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</si>
  <si>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Profit / Loss</t>
  </si>
  <si>
    <t>Radio 1 Big Weekend Bus Operation Income</t>
  </si>
  <si>
    <t>Item</t>
  </si>
  <si>
    <t>Rate</t>
  </si>
  <si>
    <t>Quantity</t>
  </si>
  <si>
    <t>Total</t>
  </si>
  <si>
    <t>Ticket Income</t>
  </si>
  <si>
    <t>Hull Paragon Interchange</t>
  </si>
  <si>
    <t>Bus tickets</t>
  </si>
  <si>
    <t>Car parking tickets</t>
  </si>
  <si>
    <t>Hedon P&amp;R</t>
  </si>
  <si>
    <t>Walton St</t>
  </si>
  <si>
    <t>Days</t>
  </si>
  <si>
    <t>Radio 1 Big Weekend Bus Operation Expenditure - Project and Traffic Management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</si>
  <si>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</si>
  <si>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</si>
  <si>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</si>
  <si>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</si>
  <si>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</si>
  <si>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</si>
  <si>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</si>
  <si>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</si>
  <si>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</si>
  <si>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</si>
  <si>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</si>
  <si>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</si>
  <si>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</si>
  <si>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</si>
  <si>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</si>
  <si>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</si>
  <si>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</si>
  <si>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</si>
  <si>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</si>
  <si>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</si>
  <si>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</si>
  <si>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</si>
  <si>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</si>
  <si>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</si>
  <si>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</si>
  <si>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</si>
  <si>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</si>
  <si>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</si>
  <si>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</si>
  <si>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</si>
  <si>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</si>
  <si>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</si>
  <si>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</si>
  <si>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</si>
  <si>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</si>
  <si>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</si>
  <si>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</si>
  <si>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Landscaping</t>
  </si>
  <si>
    <t>allowance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</si>
  <si>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</si>
  <si>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</si>
  <si>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</si>
  <si>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</si>
  <si>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</si>
  <si>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</si>
  <si>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</si>
  <si>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</si>
  <si>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</si>
  <si>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</si>
  <si>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</si>
  <si>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</si>
  <si>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</si>
  <si>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</si>
  <si>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</si>
  <si>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</si>
  <si>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</si>
  <si>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</si>
  <si>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</si>
  <si>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</si>
  <si>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</si>
  <si>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</si>
  <si>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</si>
  <si>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Gross</t>
  </si>
  <si>
    <t>Commission £</t>
  </si>
  <si>
    <t>Net £</t>
  </si>
  <si>
    <t>£ after commission</t>
  </si>
  <si>
    <t>VAT?</t>
  </si>
  <si>
    <t>N</t>
  </si>
  <si>
    <t>postage £</t>
  </si>
  <si>
    <t>£ after postage</t>
  </si>
  <si>
    <t>y</t>
  </si>
  <si>
    <t>Commission % on gross</t>
  </si>
  <si>
    <t>Onsite guest parking</t>
  </si>
  <si>
    <t>Radio 1 Big Weekend Bus Operation Income / Expenditure Summary</t>
  </si>
  <si>
    <t>Project</t>
  </si>
  <si>
    <t>Radio One Big Weekend</t>
  </si>
  <si>
    <t>Version</t>
  </si>
  <si>
    <t>Unit Cost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</si>
  <si>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</si>
  <si>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</si>
  <si>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</si>
  <si>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</si>
  <si>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</si>
  <si>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</si>
  <si>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</si>
  <si>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</si>
  <si>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</si>
  <si>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</si>
  <si>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</si>
  <si>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 xml:space="preserve">2. Traffic Management </t>
  </si>
  <si>
    <t>Traffic Management Plan</t>
  </si>
  <si>
    <t>Moved to bus Income / Expenditure Budget</t>
  </si>
  <si>
    <t>TM operations</t>
  </si>
  <si>
    <t>incl. above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</si>
  <si>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</si>
  <si>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</si>
  <si>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</si>
  <si>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</si>
  <si>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</si>
  <si>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</si>
  <si>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</si>
  <si>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</si>
  <si>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</si>
  <si>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</si>
  <si>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</si>
  <si>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</si>
  <si>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</si>
  <si>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</si>
  <si>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</si>
  <si>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</si>
  <si>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</si>
  <si>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</si>
  <si>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</si>
  <si>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</si>
  <si>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</si>
  <si>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</si>
  <si>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</si>
  <si>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</si>
  <si>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</si>
  <si>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</si>
  <si>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</si>
  <si>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</si>
  <si>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</si>
  <si>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</si>
  <si>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11. Income</t>
  </si>
  <si>
    <t>Hull City Council</t>
  </si>
  <si>
    <t>ERYC</t>
  </si>
  <si>
    <t>Bus Operation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</si>
  <si>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</si>
  <si>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</si>
  <si>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</si>
  <si>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</si>
  <si>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</si>
  <si>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</si>
  <si>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</si>
  <si>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</si>
  <si>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</si>
  <si>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</si>
  <si>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</si>
  <si>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Expenditure subtotal</t>
  </si>
  <si>
    <t>% sold</t>
  </si>
  <si>
    <t>Total (100% sales)</t>
  </si>
  <si>
    <t>Net Yield</t>
  </si>
  <si>
    <t>subtotal per day:</t>
  </si>
  <si>
    <t>days:</t>
  </si>
  <si>
    <t>forecast income</t>
  </si>
  <si>
    <t>Buses local- 16 hours</t>
  </si>
  <si>
    <t>Buses national 16 hour</t>
  </si>
  <si>
    <t>Buses local 8 hour</t>
  </si>
  <si>
    <t>Buses national  - 8 hours</t>
  </si>
  <si>
    <t>Radio 1 Big Weekend Bus Operation Expenditure - Leconfield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</si>
</sst>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4"/>
  <sheetViews>
    <sheetView topLeftCell="A37" zoomScaleNormal="100" workbookViewId="0">
      <selection activeCell="C59" sqref="C59"/>
    </sheetView>
  </sheetViews>
  <sheetFormatPr defaultColWidth="9.140625" defaultRowHeight="15.75" x14ac:dyDescent="0.3"/>
  <cols>
    <col min="1" max="1" width="9.140625" style="73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101</v>
      </c>
      <c r="C1" s="148" t="s">
        <v>102</v>
      </c>
      <c r="D1" s="148"/>
      <c r="E1" s="148"/>
      <c r="F1" s="67"/>
    </row>
    <row r="2" spans="1:6" ht="16.5" thickBot="1" x14ac:dyDescent="0.35">
      <c r="A2" s="68"/>
      <c r="B2" s="69" t="s">
        <v>103</v>
      </c>
      <c r="C2" s="152">
        <v>10</v>
      </c>
      <c r="D2" s="70"/>
      <c r="E2" s="71"/>
      <c r="F2" s="72"/>
    </row>
    <row r="3" spans="1:6" x14ac:dyDescent="0.3">
      <c r="F3" s="76"/>
    </row>
    <row r="4" spans="1:6" x14ac:dyDescent="0.3">
      <c r="F4" s="76"/>
    </row>
    <row r="5" spans="1:6" ht="16.5" thickBot="1" x14ac:dyDescent="0.35">
      <c r="A5" s="77"/>
      <c r="B5" s="78" t="s">
        <v>15</v>
      </c>
      <c r="C5" s="79" t="s">
        <v>104</v>
      </c>
      <c r="D5" s="80" t="s">
        <v>17</v>
      </c>
      <c r="E5" s="79" t="s">
        <v>105</v>
      </c>
      <c r="F5" s="81" t="s">
        <v>106</v>
      </c>
    </row>
    <row r="6" spans="1:6" ht="16.5" thickTop="1" x14ac:dyDescent="0.3">
      <c r="F6" s="76"/>
    </row>
    <row r="7" spans="1:6" ht="16.5" thickBot="1" x14ac:dyDescent="0.35">
      <c r="A7" s="77" t="s">
        <v>107</v>
      </c>
      <c r="B7" s="78"/>
      <c r="C7" s="79"/>
      <c r="D7" s="80"/>
      <c r="E7" s="79"/>
      <c r="F7" s="82">
        <f>SUM(E8:E13)</f>
        <v>130280</v>
      </c>
    </row>
    <row r="8" spans="1:6" ht="16.5" thickTop="1" x14ac:dyDescent="0.3">
      <c r="A8" s="83"/>
      <c r="B8" s="84" t="s">
        <v>108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/>
      <c r="B9" s="84" t="s">
        <v>109</v>
      </c>
      <c r="C9" s="85">
        <v>45000</v>
      </c>
      <c r="D9" s="86">
        <v>1</v>
      </c>
      <c r="E9" s="87">
        <f t="shared" ref="E9:E35" si="0">SUM(C9*D9)</f>
        <v>45000</v>
      </c>
      <c r="F9" s="76" t="s">
        <v>110</v>
      </c>
    </row>
    <row r="10" spans="1:6" x14ac:dyDescent="0.3">
      <c r="A10" s="83"/>
      <c r="B10" s="84" t="s">
        <v>111</v>
      </c>
      <c r="C10" s="85">
        <v>60000</v>
      </c>
      <c r="D10" s="86">
        <v>1</v>
      </c>
      <c r="E10" s="87">
        <f t="shared" si="0"/>
        <v>60000</v>
      </c>
      <c r="F10" s="76" t="s">
        <v>112</v>
      </c>
    </row>
    <row r="11" spans="1:6" x14ac:dyDescent="0.3">
      <c r="A11" s="83"/>
      <c r="B11" s="84" t="s">
        <v>113</v>
      </c>
      <c r="C11" s="85">
        <v>9780</v>
      </c>
      <c r="D11" s="86">
        <v>1</v>
      </c>
      <c r="E11" s="87">
        <f t="shared" si="0"/>
        <v>9780</v>
      </c>
      <c r="F11" s="76"/>
    </row>
    <row r="12" spans="1:6" x14ac:dyDescent="0.3">
      <c r="A12" s="83"/>
      <c r="B12" s="84" t="s">
        <v>114</v>
      </c>
      <c r="C12" s="85">
        <v>3000</v>
      </c>
      <c r="D12" s="86">
        <v>1</v>
      </c>
      <c r="E12" s="87">
        <f t="shared" si="0"/>
        <v>3000</v>
      </c>
      <c r="F12" s="76"/>
    </row>
    <row r="13" spans="1:6" x14ac:dyDescent="0.3">
      <c r="A13" s="83"/>
      <c r="B13" s="84" t="s">
        <v>115</v>
      </c>
      <c r="C13" s="85">
        <v>4000</v>
      </c>
      <c r="D13" s="86">
        <v>1</v>
      </c>
      <c r="E13" s="87">
        <f t="shared" si="0"/>
        <v>4000</v>
      </c>
      <c r="F13" s="76"/>
    </row>
    <row r="14" spans="1:6" ht="16.5" thickBot="1" x14ac:dyDescent="0.35">
      <c r="A14" s="88" t="s">
        <v>116</v>
      </c>
      <c r="B14" s="89"/>
      <c r="C14" s="90"/>
      <c r="D14" s="91"/>
      <c r="E14" s="92"/>
      <c r="F14" s="82">
        <f>SUM(E15:E16)</f>
        <v>0</v>
      </c>
    </row>
    <row r="15" spans="1:6" ht="16.5" thickTop="1" x14ac:dyDescent="0.3">
      <c r="A15" s="93"/>
      <c r="B15" s="84" t="s">
        <v>117</v>
      </c>
      <c r="C15" s="85">
        <v>0</v>
      </c>
      <c r="D15" s="86">
        <v>1</v>
      </c>
      <c r="E15" s="87">
        <v>0</v>
      </c>
      <c r="F15" s="94" t="s">
        <v>118</v>
      </c>
    </row>
    <row r="16" spans="1:6" x14ac:dyDescent="0.3">
      <c r="A16" s="95"/>
      <c r="B16" s="84" t="s">
        <v>119</v>
      </c>
      <c r="C16" s="85"/>
      <c r="D16" s="86"/>
      <c r="E16" s="87">
        <f t="shared" si="0"/>
        <v>0</v>
      </c>
      <c r="F16" s="76" t="s">
        <v>120</v>
      </c>
    </row>
    <row r="17" spans="1:6" ht="16.5" thickBot="1" x14ac:dyDescent="0.35">
      <c r="A17" s="88" t="s">
        <v>121</v>
      </c>
      <c r="B17" s="89"/>
      <c r="C17" s="90"/>
      <c r="D17" s="91"/>
      <c r="E17" s="92"/>
      <c r="F17" s="82">
        <f>SUM(E18:E24)</f>
        <v>27736</v>
      </c>
    </row>
    <row r="18" spans="1:6" ht="16.5" thickTop="1" x14ac:dyDescent="0.3">
      <c r="A18" s="96"/>
      <c r="B18" s="84" t="s">
        <v>122</v>
      </c>
      <c r="C18" s="85">
        <v>0</v>
      </c>
      <c r="D18" s="86">
        <v>1</v>
      </c>
      <c r="E18" s="87">
        <f t="shared" si="0"/>
        <v>0</v>
      </c>
      <c r="F18" s="76" t="s">
        <v>123</v>
      </c>
    </row>
    <row r="19" spans="1:6" x14ac:dyDescent="0.3">
      <c r="A19" s="96"/>
      <c r="B19" s="84" t="s">
        <v>124</v>
      </c>
      <c r="C19" s="85">
        <v>500</v>
      </c>
      <c r="D19" s="86">
        <v>4</v>
      </c>
      <c r="E19" s="87">
        <f t="shared" si="0"/>
        <v>2000</v>
      </c>
      <c r="F19" s="76" t="s">
        <v>125</v>
      </c>
    </row>
    <row r="20" spans="1:6" x14ac:dyDescent="0.3">
      <c r="A20" s="96"/>
      <c r="B20" s="84" t="s">
        <v>126</v>
      </c>
      <c r="C20" s="85">
        <v>500</v>
      </c>
      <c r="D20" s="86">
        <v>4</v>
      </c>
      <c r="E20" s="87">
        <f t="shared" si="0"/>
        <v>2000</v>
      </c>
      <c r="F20" s="76" t="s">
        <v>125</v>
      </c>
    </row>
    <row r="21" spans="1:6" x14ac:dyDescent="0.3">
      <c r="A21" s="96"/>
      <c r="B21" s="84" t="s">
        <v>127</v>
      </c>
      <c r="C21" s="85">
        <v>19500</v>
      </c>
      <c r="D21" s="86">
        <v>1</v>
      </c>
      <c r="E21" s="87">
        <f t="shared" si="0"/>
        <v>19500</v>
      </c>
      <c r="F21" s="76" t="s">
        <v>128</v>
      </c>
    </row>
    <row r="22" spans="1:6" x14ac:dyDescent="0.3">
      <c r="A22" s="96"/>
      <c r="B22" s="84" t="s">
        <v>129</v>
      </c>
      <c r="C22" s="85">
        <v>2118</v>
      </c>
      <c r="D22" s="86">
        <v>2</v>
      </c>
      <c r="E22" s="87">
        <f t="shared" si="0"/>
        <v>4236</v>
      </c>
      <c r="F22" s="76"/>
    </row>
    <row r="23" spans="1:6" x14ac:dyDescent="0.3">
      <c r="A23" s="96"/>
      <c r="B23" s="84"/>
      <c r="C23" s="85"/>
      <c r="D23" s="86"/>
      <c r="E23" s="87">
        <f t="shared" si="0"/>
        <v>0</v>
      </c>
      <c r="F23" s="76"/>
    </row>
    <row r="24" spans="1:6" x14ac:dyDescent="0.3">
      <c r="A24" s="96"/>
      <c r="B24" s="84"/>
      <c r="C24" s="85"/>
      <c r="D24" s="86"/>
      <c r="E24" s="87">
        <f t="shared" si="0"/>
        <v>0</v>
      </c>
      <c r="F24" s="76"/>
    </row>
    <row r="25" spans="1:6" ht="16.5" thickBot="1" x14ac:dyDescent="0.35">
      <c r="A25" s="88" t="s">
        <v>130</v>
      </c>
      <c r="B25" s="89"/>
      <c r="C25" s="90"/>
      <c r="D25" s="91"/>
      <c r="E25" s="92"/>
      <c r="F25" s="82">
        <f>SUM(E26:E27)</f>
        <v>2000</v>
      </c>
    </row>
    <row r="26" spans="1:6" ht="16.5" thickTop="1" x14ac:dyDescent="0.3">
      <c r="A26" s="96"/>
      <c r="B26" s="84" t="s">
        <v>131</v>
      </c>
      <c r="C26" s="85">
        <v>2000</v>
      </c>
      <c r="D26" s="86">
        <v>1</v>
      </c>
      <c r="E26" s="87">
        <f t="shared" si="0"/>
        <v>2000</v>
      </c>
      <c r="F26" s="97" t="s">
        <v>65</v>
      </c>
    </row>
    <row r="27" spans="1:6" x14ac:dyDescent="0.3">
      <c r="A27" s="96"/>
      <c r="B27" s="84"/>
      <c r="C27" s="85"/>
      <c r="D27" s="86"/>
      <c r="E27" s="87">
        <f t="shared" si="0"/>
        <v>0</v>
      </c>
      <c r="F27" s="76"/>
    </row>
    <row r="28" spans="1:6" ht="16.5" thickBot="1" x14ac:dyDescent="0.35">
      <c r="A28" s="88" t="s">
        <v>132</v>
      </c>
      <c r="B28" s="89"/>
      <c r="C28" s="90"/>
      <c r="D28" s="91"/>
      <c r="E28" s="92"/>
      <c r="F28" s="82">
        <f>SUM(E29:E31)</f>
        <v>52000</v>
      </c>
    </row>
    <row r="29" spans="1:6" ht="16.5" thickTop="1" x14ac:dyDescent="0.3">
      <c r="A29" s="96"/>
      <c r="B29" s="84"/>
      <c r="C29" s="85">
        <v>52000</v>
      </c>
      <c r="D29" s="86">
        <v>1</v>
      </c>
      <c r="E29" s="87">
        <f>SUM(C29*D29)</f>
        <v>52000</v>
      </c>
      <c r="F29" s="76" t="s">
        <v>133</v>
      </c>
    </row>
    <row r="30" spans="1:6" x14ac:dyDescent="0.3">
      <c r="A30" s="96"/>
      <c r="B30" s="84"/>
      <c r="C30" s="85"/>
      <c r="D30" s="86"/>
      <c r="E30" s="87">
        <f t="shared" si="0"/>
        <v>0</v>
      </c>
      <c r="F30" s="76"/>
    </row>
    <row r="31" spans="1:6" x14ac:dyDescent="0.3">
      <c r="A31" s="96"/>
      <c r="B31" s="84"/>
      <c r="C31" s="85"/>
      <c r="D31" s="86"/>
      <c r="E31" s="87">
        <f t="shared" si="0"/>
        <v>0</v>
      </c>
      <c r="F31" s="76"/>
    </row>
    <row r="32" spans="1:6" ht="16.5" thickBot="1" x14ac:dyDescent="0.35">
      <c r="A32" s="88" t="s">
        <v>134</v>
      </c>
      <c r="B32" s="89"/>
      <c r="C32" s="90"/>
      <c r="D32" s="91"/>
      <c r="E32" s="92"/>
      <c r="F32" s="82">
        <f>SUM(E33:E35)</f>
        <v>27000</v>
      </c>
    </row>
    <row r="33" spans="1:6" ht="16.5" thickTop="1" x14ac:dyDescent="0.3">
      <c r="A33" s="96"/>
      <c r="B33" s="84" t="s">
        <v>135</v>
      </c>
      <c r="C33" s="85">
        <v>27000</v>
      </c>
      <c r="D33" s="86">
        <v>1</v>
      </c>
      <c r="E33" s="87">
        <f t="shared" si="0"/>
        <v>27000</v>
      </c>
      <c r="F33" s="76" t="s">
        <v>136</v>
      </c>
    </row>
    <row r="34" spans="1:6" x14ac:dyDescent="0.3">
      <c r="A34" s="96"/>
      <c r="B34" s="84"/>
      <c r="C34" s="85"/>
      <c r="D34" s="86"/>
      <c r="E34" s="87">
        <f t="shared" si="0"/>
        <v>0</v>
      </c>
      <c r="F34" s="76"/>
    </row>
    <row r="35" spans="1:6" x14ac:dyDescent="0.3">
      <c r="A35" s="96"/>
      <c r="B35" s="84"/>
      <c r="C35" s="85"/>
      <c r="D35" s="86"/>
      <c r="E35" s="87">
        <f t="shared" si="0"/>
        <v>0</v>
      </c>
      <c r="F35" s="76"/>
    </row>
    <row r="36" spans="1:6" ht="16.5" thickBot="1" x14ac:dyDescent="0.35">
      <c r="A36" s="88" t="s">
        <v>137</v>
      </c>
      <c r="B36" s="98"/>
      <c r="C36" s="99"/>
      <c r="D36" s="100"/>
      <c r="E36" s="92"/>
      <c r="F36" s="82">
        <f>SUM(E37:E38)</f>
        <v>3500</v>
      </c>
    </row>
    <row r="37" spans="1:6" ht="16.5" thickTop="1" x14ac:dyDescent="0.3">
      <c r="A37" s="96"/>
      <c r="B37" s="84" t="s">
        <v>138</v>
      </c>
      <c r="C37" s="85">
        <v>350</v>
      </c>
      <c r="D37" s="86">
        <v>10</v>
      </c>
      <c r="E37" s="87">
        <f>C37*D37</f>
        <v>3500</v>
      </c>
      <c r="F37" s="76"/>
    </row>
    <row r="38" spans="1:6" x14ac:dyDescent="0.3">
      <c r="A38" s="96"/>
      <c r="B38" s="84" t="s">
        <v>139</v>
      </c>
      <c r="C38" s="85">
        <v>0</v>
      </c>
      <c r="D38" s="86">
        <v>1</v>
      </c>
      <c r="E38" s="87">
        <f>C38*D38</f>
        <v>0</v>
      </c>
      <c r="F38" s="76"/>
    </row>
    <row r="39" spans="1:6" ht="16.5" thickBot="1" x14ac:dyDescent="0.35">
      <c r="A39" s="88" t="s">
        <v>140</v>
      </c>
      <c r="B39" s="98"/>
      <c r="C39" s="99"/>
      <c r="D39" s="100"/>
      <c r="E39" s="92"/>
      <c r="F39" s="82">
        <f>SUM(E40:E43)</f>
        <v>156500</v>
      </c>
    </row>
    <row r="40" spans="1:6" ht="16.5" thickTop="1" x14ac:dyDescent="0.3">
      <c r="A40" s="96"/>
      <c r="B40" s="84" t="s">
        <v>141</v>
      </c>
      <c r="C40" s="85">
        <v>1500</v>
      </c>
      <c r="D40" s="86">
        <v>1</v>
      </c>
      <c r="E40" s="87">
        <f>C40*D40</f>
        <v>1500</v>
      </c>
      <c r="F40" s="76" t="s">
        <v>65</v>
      </c>
    </row>
    <row r="41" spans="1:6" x14ac:dyDescent="0.3">
      <c r="A41" s="96"/>
      <c r="B41" s="84" t="s">
        <v>142</v>
      </c>
      <c r="C41" s="85">
        <v>5000</v>
      </c>
      <c r="D41" s="86">
        <v>1</v>
      </c>
      <c r="E41" s="87">
        <f t="shared" ref="E41:E43" si="1">C41*D41</f>
        <v>5000</v>
      </c>
      <c r="F41" s="76" t="s">
        <v>65</v>
      </c>
    </row>
    <row r="42" spans="1:6" x14ac:dyDescent="0.3">
      <c r="A42" s="96"/>
      <c r="B42" s="84" t="s">
        <v>143</v>
      </c>
      <c r="C42" s="85">
        <v>150000</v>
      </c>
      <c r="D42" s="86">
        <v>1</v>
      </c>
      <c r="E42" s="87">
        <f t="shared" si="1"/>
        <v>150000</v>
      </c>
      <c r="F42" s="76"/>
    </row>
    <row r="43" spans="1:6" x14ac:dyDescent="0.3">
      <c r="A43" s="96"/>
      <c r="B43" s="84"/>
      <c r="C43" s="85"/>
      <c r="D43" s="86"/>
      <c r="E43" s="87">
        <f t="shared" si="1"/>
        <v>0</v>
      </c>
      <c r="F43" s="76"/>
    </row>
    <row r="44" spans="1:6" ht="16.5" thickBot="1" x14ac:dyDescent="0.35">
      <c r="A44" s="88" t="s">
        <v>144</v>
      </c>
      <c r="B44" s="98"/>
      <c r="C44" s="99"/>
      <c r="D44" s="100"/>
      <c r="E44" s="92"/>
      <c r="F44" s="82">
        <f>SUM(E45:E47)</f>
        <v>20000</v>
      </c>
    </row>
    <row r="45" spans="1:6" ht="16.5" thickTop="1" x14ac:dyDescent="0.3">
      <c r="A45" s="96"/>
      <c r="B45" s="84" t="s">
        <v>145</v>
      </c>
      <c r="C45" s="85">
        <v>10000</v>
      </c>
      <c r="D45" s="86">
        <v>1</v>
      </c>
      <c r="E45" s="87">
        <f>C45*D45</f>
        <v>10000</v>
      </c>
      <c r="F45" s="76" t="s">
        <v>146</v>
      </c>
    </row>
    <row r="46" spans="1:6" x14ac:dyDescent="0.3">
      <c r="A46" s="96"/>
      <c r="B46" s="84" t="s">
        <v>147</v>
      </c>
      <c r="C46" s="85">
        <v>10000</v>
      </c>
      <c r="D46" s="86">
        <v>1</v>
      </c>
      <c r="E46" s="87">
        <f t="shared" ref="E46:E47" si="2">C46*D46</f>
        <v>10000</v>
      </c>
      <c r="F46" s="76" t="s">
        <v>148</v>
      </c>
    </row>
    <row r="47" spans="1:6" x14ac:dyDescent="0.3">
      <c r="A47" s="96"/>
      <c r="B47" s="84"/>
      <c r="C47" s="85"/>
      <c r="D47" s="86"/>
      <c r="E47" s="87">
        <f t="shared" si="2"/>
        <v>0</v>
      </c>
      <c r="F47" s="76"/>
    </row>
    <row r="48" spans="1:6" ht="16.5" thickBot="1" x14ac:dyDescent="0.35">
      <c r="A48" s="88" t="s">
        <v>149</v>
      </c>
      <c r="B48" s="98"/>
      <c r="C48" s="99"/>
      <c r="D48" s="100"/>
      <c r="E48" s="92"/>
      <c r="F48" s="82">
        <f>SUM(E49:E57)</f>
        <v>2000</v>
      </c>
    </row>
    <row r="49" spans="1:6" ht="16.5" thickTop="1" x14ac:dyDescent="0.3">
      <c r="A49" s="96"/>
      <c r="B49" s="84" t="s">
        <v>150</v>
      </c>
      <c r="C49" s="85">
        <v>10</v>
      </c>
      <c r="D49" s="86">
        <v>200</v>
      </c>
      <c r="E49" s="87">
        <f>C49*D49</f>
        <v>2000</v>
      </c>
      <c r="F49" s="76"/>
    </row>
    <row r="50" spans="1:6" x14ac:dyDescent="0.3">
      <c r="A50" s="96"/>
      <c r="B50" s="84"/>
      <c r="C50" s="85"/>
      <c r="D50" s="86"/>
      <c r="E50" s="87">
        <f t="shared" ref="E50:E51" si="3">C50*D50</f>
        <v>0</v>
      </c>
      <c r="F50" s="76"/>
    </row>
    <row r="51" spans="1:6" x14ac:dyDescent="0.3">
      <c r="A51" s="96"/>
      <c r="B51" s="84"/>
      <c r="C51" s="85"/>
      <c r="D51" s="86"/>
      <c r="E51" s="87">
        <f t="shared" si="3"/>
        <v>0</v>
      </c>
      <c r="F51" s="76"/>
    </row>
    <row r="52" spans="1:6" x14ac:dyDescent="0.3">
      <c r="A52" s="96"/>
      <c r="B52" s="84"/>
      <c r="C52" s="85"/>
      <c r="D52" s="86"/>
      <c r="E52" s="87"/>
      <c r="F52" s="76"/>
    </row>
    <row r="53" spans="1:6" ht="16.5" thickBot="1" x14ac:dyDescent="0.35">
      <c r="A53" s="96"/>
      <c r="B53" s="84"/>
      <c r="C53" s="147" t="s">
        <v>166</v>
      </c>
      <c r="D53" s="147"/>
      <c r="E53" s="147"/>
      <c r="F53" s="121">
        <f>SUM(F6:F52)</f>
        <v>421016</v>
      </c>
    </row>
    <row r="54" spans="1:6" x14ac:dyDescent="0.3">
      <c r="A54" s="96"/>
      <c r="B54" s="84"/>
      <c r="C54" s="85"/>
      <c r="D54" s="86"/>
      <c r="E54" s="87"/>
      <c r="F54" s="76"/>
    </row>
    <row r="55" spans="1:6" x14ac:dyDescent="0.3">
      <c r="A55" s="96"/>
      <c r="B55" s="84"/>
      <c r="C55" s="85"/>
      <c r="D55" s="86"/>
      <c r="E55" s="87"/>
      <c r="F55" s="76"/>
    </row>
    <row r="56" spans="1:6" x14ac:dyDescent="0.3">
      <c r="A56" s="96"/>
      <c r="B56" s="84"/>
      <c r="C56" s="85"/>
      <c r="D56" s="86"/>
      <c r="E56" s="87"/>
      <c r="F56" s="76"/>
    </row>
    <row r="57" spans="1:6" ht="16.5" thickBot="1" x14ac:dyDescent="0.35">
      <c r="A57" s="88" t="s">
        <v>151</v>
      </c>
      <c r="B57" s="98"/>
      <c r="C57" s="99"/>
      <c r="D57" s="100"/>
      <c r="E57" s="92"/>
      <c r="F57" s="82">
        <f>SUM(E58:E61)</f>
        <v>294808.11249999999</v>
      </c>
    </row>
    <row r="58" spans="1:6" ht="16.5" thickTop="1" x14ac:dyDescent="0.3">
      <c r="A58" s="96"/>
      <c r="B58" s="84" t="s">
        <v>152</v>
      </c>
      <c r="C58" s="85">
        <v>250000</v>
      </c>
      <c r="D58" s="86">
        <v>1</v>
      </c>
      <c r="E58" s="87">
        <f>C58*D58</f>
        <v>250000</v>
      </c>
      <c r="F58" s="76"/>
    </row>
    <row r="59" spans="1:6" x14ac:dyDescent="0.3">
      <c r="A59" s="96"/>
      <c r="B59" s="84" t="s">
        <v>153</v>
      </c>
      <c r="C59" s="85">
        <v>65000</v>
      </c>
      <c r="D59" s="86">
        <v>1</v>
      </c>
      <c r="E59" s="87">
        <f t="shared" ref="E59:E60" si="4">C59*D59</f>
        <v>65000</v>
      </c>
      <c r="F59" s="76"/>
    </row>
    <row r="60" spans="1:6" x14ac:dyDescent="0.3">
      <c r="A60" s="96"/>
      <c r="B60" s="84" t="s">
        <v>154</v>
      </c>
      <c r="C60" s="120">
        <f>Summary!B21</f>
        <v>-20191.887500000012</v>
      </c>
      <c r="D60" s="86">
        <v>1</v>
      </c>
      <c r="E60" s="87">
        <f t="shared" si="4"/>
        <v>-20191.887500000012</v>
      </c>
      <c r="F60" s="76"/>
    </row>
    <row r="61" spans="1:6" x14ac:dyDescent="0.3">
      <c r="A61" s="95"/>
      <c r="B61" s="101"/>
      <c r="C61" s="102"/>
      <c r="D61" s="103"/>
      <c r="E61" s="104"/>
      <c r="F61" s="105"/>
    </row>
    <row r="62" spans="1:6" ht="16.5" thickBot="1" x14ac:dyDescent="0.35">
      <c r="A62" s="106"/>
      <c r="B62" s="107"/>
      <c r="C62" s="108"/>
      <c r="D62" s="109"/>
      <c r="E62" s="108"/>
      <c r="F62" s="110"/>
    </row>
    <row r="63" spans="1:6" ht="23.25" customHeight="1" thickBot="1" x14ac:dyDescent="0.35">
      <c r="D63" s="149" t="s">
        <v>13</v>
      </c>
      <c r="E63" s="150"/>
      <c r="F63" s="122">
        <f>F57-F53</f>
        <v>-126207.88750000001</v>
      </c>
    </row>
    <row r="64" spans="1:6" ht="16.5" x14ac:dyDescent="0.35">
      <c r="A64" s="111" t="s">
        <v>155</v>
      </c>
      <c r="B64" s="38"/>
    </row>
    <row r="65" spans="1:6" ht="16.5" x14ac:dyDescent="0.35">
      <c r="A65" s="113" t="s">
        <v>156</v>
      </c>
      <c r="B65" s="38" t="s">
        <v>157</v>
      </c>
      <c r="C65" s="151"/>
      <c r="D65" s="151"/>
      <c r="E65" s="151"/>
      <c r="F65" s="114"/>
    </row>
    <row r="66" spans="1:6" ht="16.5" x14ac:dyDescent="0.35">
      <c r="A66" s="113" t="s">
        <v>158</v>
      </c>
      <c r="B66" s="38" t="s">
        <v>159</v>
      </c>
      <c r="C66" s="145"/>
      <c r="D66" s="145"/>
      <c r="E66" s="145"/>
      <c r="F66" s="115"/>
    </row>
    <row r="67" spans="1:6" ht="16.5" x14ac:dyDescent="0.35">
      <c r="A67" s="113" t="s">
        <v>160</v>
      </c>
      <c r="B67" s="38" t="s">
        <v>161</v>
      </c>
      <c r="C67" s="145"/>
      <c r="D67" s="145"/>
      <c r="E67" s="145"/>
      <c r="F67" s="115"/>
    </row>
    <row r="68" spans="1:6" ht="16.5" x14ac:dyDescent="0.35">
      <c r="A68" s="113" t="s">
        <v>162</v>
      </c>
      <c r="B68" s="38" t="s">
        <v>163</v>
      </c>
      <c r="C68" s="146"/>
      <c r="D68" s="146"/>
      <c r="E68" s="146"/>
      <c r="F68" s="116"/>
    </row>
    <row r="69" spans="1:6" ht="16.5" x14ac:dyDescent="0.35">
      <c r="A69" s="113" t="s">
        <v>164</v>
      </c>
      <c r="B69" s="38" t="s">
        <v>165</v>
      </c>
      <c r="C69" s="117"/>
      <c r="D69" s="118"/>
      <c r="E69" s="117"/>
      <c r="F69" s="115"/>
    </row>
    <row r="70" spans="1:6" x14ac:dyDescent="0.3">
      <c r="C70" s="145"/>
      <c r="D70" s="145"/>
      <c r="E70" s="145"/>
      <c r="F70" s="115"/>
    </row>
    <row r="71" spans="1:6" x14ac:dyDescent="0.3">
      <c r="C71" s="117"/>
      <c r="D71" s="118"/>
      <c r="E71" s="117"/>
      <c r="F71" s="119"/>
    </row>
    <row r="72" spans="1:6" x14ac:dyDescent="0.3">
      <c r="C72" s="117"/>
      <c r="D72" s="146"/>
      <c r="E72" s="146"/>
      <c r="F72" s="116"/>
    </row>
    <row r="73" spans="1:6" x14ac:dyDescent="0.3">
      <c r="C73" s="117"/>
      <c r="D73" s="118"/>
      <c r="E73" s="117"/>
      <c r="F73" s="119"/>
    </row>
    <row r="74" spans="1:6" x14ac:dyDescent="0.3">
      <c r="C74" s="117"/>
      <c r="D74" s="118"/>
      <c r="E74" s="117"/>
      <c r="F74" s="119"/>
    </row>
  </sheetData>
  <sheetProtection password="CB3D" sheet="1" objects="1" scenarios="1" selectLockedCells="1"/>
  <mergeCells count="9">
    <mergeCell ref="C70:E70"/>
    <mergeCell ref="D72:E72"/>
    <mergeCell ref="C53:E53"/>
    <mergeCell ref="C1:E1"/>
    <mergeCell ref="D63:E63"/>
    <mergeCell ref="C65:E65"/>
    <mergeCell ref="C66:E66"/>
    <mergeCell ref="C67:E67"/>
    <mergeCell ref="C68:E68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100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0</v>
      </c>
      <c r="B3" s="11"/>
      <c r="C3" s="11"/>
      <c r="D3" s="8"/>
      <c r="E3" s="29"/>
    </row>
    <row r="4" spans="1:5" x14ac:dyDescent="0.3">
      <c r="A4" s="33" t="s">
        <v>1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2</v>
      </c>
      <c r="B7" s="31"/>
      <c r="C7" s="31"/>
      <c r="D7" s="32"/>
      <c r="E7" s="14"/>
    </row>
    <row r="8" spans="1:5" s="1" customFormat="1" ht="16.5" customHeight="1" x14ac:dyDescent="0.3">
      <c r="A8" s="41" t="s">
        <v>3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4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5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6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8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9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10</v>
      </c>
      <c r="B15" s="14"/>
      <c r="C15" s="13">
        <f>'EXP. Buses'!E35</f>
        <v>292692.40000000002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11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12</v>
      </c>
      <c r="B18" s="13"/>
      <c r="C18" s="22">
        <f>SUM(C8:C17)</f>
        <v>511756.4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13</v>
      </c>
      <c r="B21" s="24">
        <f>B17-C18</f>
        <v>-20191.887500000012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workbookViewId="0">
      <selection activeCell="B6" sqref="B6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14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15</v>
      </c>
      <c r="B3" s="3" t="s">
        <v>89</v>
      </c>
      <c r="C3" s="3" t="s">
        <v>95</v>
      </c>
      <c r="D3" s="45" t="s">
        <v>96</v>
      </c>
      <c r="E3" s="61" t="s">
        <v>98</v>
      </c>
      <c r="F3" s="3" t="s">
        <v>90</v>
      </c>
      <c r="G3" s="3" t="s">
        <v>92</v>
      </c>
      <c r="H3" s="49" t="s">
        <v>93</v>
      </c>
      <c r="I3" s="3" t="s">
        <v>91</v>
      </c>
      <c r="J3" s="54" t="s">
        <v>17</v>
      </c>
      <c r="K3" s="3" t="s">
        <v>168</v>
      </c>
      <c r="L3" s="123" t="s">
        <v>167</v>
      </c>
      <c r="M3" s="3" t="s">
        <v>169</v>
      </c>
    </row>
    <row r="4" spans="1:13" ht="15.75" x14ac:dyDescent="0.3">
      <c r="A4" s="55" t="s">
        <v>19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20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21</v>
      </c>
      <c r="B6" s="132">
        <v>13</v>
      </c>
      <c r="C6" s="133">
        <v>0.75</v>
      </c>
      <c r="D6" s="18">
        <f>B6-C6</f>
        <v>12.25</v>
      </c>
      <c r="E6" s="136">
        <v>0.06</v>
      </c>
      <c r="F6" s="20">
        <f>B6*E6</f>
        <v>0.78</v>
      </c>
      <c r="G6" s="18">
        <f>D6-F6</f>
        <v>11.47</v>
      </c>
      <c r="H6" s="139" t="s">
        <v>94</v>
      </c>
      <c r="I6" s="20">
        <f>IF(H6="Y",G6/1.2,G6)</f>
        <v>11.47</v>
      </c>
      <c r="J6" s="142">
        <v>11600</v>
      </c>
      <c r="K6" s="59">
        <f>J6*I6</f>
        <v>133052</v>
      </c>
      <c r="L6" s="136">
        <v>0.75</v>
      </c>
      <c r="M6" s="18">
        <f>K6*L6</f>
        <v>99789</v>
      </c>
    </row>
    <row r="7" spans="1:13" ht="15.75" x14ac:dyDescent="0.3">
      <c r="A7" s="55" t="s">
        <v>23</v>
      </c>
      <c r="B7" s="134"/>
      <c r="C7" s="135"/>
      <c r="D7" s="53"/>
      <c r="E7" s="137"/>
      <c r="F7" s="52"/>
      <c r="G7" s="53"/>
      <c r="H7" s="140"/>
      <c r="I7" s="52"/>
      <c r="J7" s="143"/>
      <c r="K7" s="60"/>
      <c r="L7" s="138"/>
      <c r="M7" s="52"/>
    </row>
    <row r="8" spans="1:13" ht="15.75" x14ac:dyDescent="0.3">
      <c r="A8" s="15" t="s">
        <v>21</v>
      </c>
      <c r="B8" s="132">
        <v>13</v>
      </c>
      <c r="C8" s="133">
        <v>0.75</v>
      </c>
      <c r="D8" s="18">
        <f t="shared" ref="D8:D17" si="0">B8-C8</f>
        <v>12.25</v>
      </c>
      <c r="E8" s="136">
        <v>0.06</v>
      </c>
      <c r="F8" s="20">
        <f t="shared" ref="F8:F17" si="1">B8*E8</f>
        <v>0.78</v>
      </c>
      <c r="G8" s="18">
        <f t="shared" ref="G8:G17" si="2">D8-F8</f>
        <v>11.47</v>
      </c>
      <c r="H8" s="139" t="s">
        <v>94</v>
      </c>
      <c r="I8" s="20">
        <f t="shared" ref="I8:I17" si="3">IF(H8="Y",G8/1.2,G8)</f>
        <v>11.47</v>
      </c>
      <c r="J8" s="142">
        <v>7000</v>
      </c>
      <c r="K8" s="59">
        <f t="shared" ref="K8:K17" si="4">J8*I8</f>
        <v>80290</v>
      </c>
      <c r="L8" s="136">
        <v>0.75</v>
      </c>
      <c r="M8" s="18">
        <f t="shared" ref="M8:M17" si="5">K8*L8</f>
        <v>60217.5</v>
      </c>
    </row>
    <row r="9" spans="1:13" ht="15.75" x14ac:dyDescent="0.3">
      <c r="A9" s="15" t="s">
        <v>22</v>
      </c>
      <c r="B9" s="132">
        <v>7.5</v>
      </c>
      <c r="C9" s="133">
        <v>0</v>
      </c>
      <c r="D9" s="18">
        <f t="shared" si="0"/>
        <v>7.5</v>
      </c>
      <c r="E9" s="136">
        <v>0.06</v>
      </c>
      <c r="F9" s="20">
        <f t="shared" si="1"/>
        <v>0.44999999999999996</v>
      </c>
      <c r="G9" s="18">
        <f t="shared" si="2"/>
        <v>7.05</v>
      </c>
      <c r="H9" s="139" t="s">
        <v>97</v>
      </c>
      <c r="I9" s="20">
        <f t="shared" si="3"/>
        <v>5.875</v>
      </c>
      <c r="J9" s="142">
        <v>2333</v>
      </c>
      <c r="K9" s="59">
        <f t="shared" si="4"/>
        <v>13706.375</v>
      </c>
      <c r="L9" s="136">
        <v>0.75</v>
      </c>
      <c r="M9" s="18">
        <f t="shared" si="5"/>
        <v>10279.78125</v>
      </c>
    </row>
    <row r="10" spans="1:13" ht="15.75" x14ac:dyDescent="0.3">
      <c r="A10" s="55" t="s">
        <v>9</v>
      </c>
      <c r="B10" s="134"/>
      <c r="C10" s="135"/>
      <c r="D10" s="53"/>
      <c r="E10" s="137"/>
      <c r="F10" s="52"/>
      <c r="G10" s="53"/>
      <c r="H10" s="140"/>
      <c r="I10" s="52"/>
      <c r="J10" s="143"/>
      <c r="K10" s="60"/>
      <c r="L10" s="138"/>
      <c r="M10" s="52"/>
    </row>
    <row r="11" spans="1:13" ht="15.75" x14ac:dyDescent="0.3">
      <c r="A11" s="15" t="s">
        <v>21</v>
      </c>
      <c r="B11" s="132">
        <v>13</v>
      </c>
      <c r="C11" s="133">
        <v>0.75</v>
      </c>
      <c r="D11" s="18">
        <f t="shared" si="0"/>
        <v>12.25</v>
      </c>
      <c r="E11" s="136">
        <v>0.06</v>
      </c>
      <c r="F11" s="20">
        <f t="shared" si="1"/>
        <v>0.78</v>
      </c>
      <c r="G11" s="18">
        <f t="shared" si="2"/>
        <v>11.47</v>
      </c>
      <c r="H11" s="139" t="s">
        <v>94</v>
      </c>
      <c r="I11" s="20">
        <f t="shared" si="3"/>
        <v>11.47</v>
      </c>
      <c r="J11" s="142">
        <v>3000</v>
      </c>
      <c r="K11" s="59">
        <f t="shared" si="4"/>
        <v>34410</v>
      </c>
      <c r="L11" s="136">
        <v>0.75</v>
      </c>
      <c r="M11" s="18">
        <f t="shared" si="5"/>
        <v>25807.5</v>
      </c>
    </row>
    <row r="12" spans="1:13" ht="15.75" x14ac:dyDescent="0.3">
      <c r="A12" s="15" t="s">
        <v>22</v>
      </c>
      <c r="B12" s="132">
        <v>7.5</v>
      </c>
      <c r="C12" s="133">
        <v>0</v>
      </c>
      <c r="D12" s="18">
        <f t="shared" si="0"/>
        <v>7.5</v>
      </c>
      <c r="E12" s="136">
        <v>0.06</v>
      </c>
      <c r="F12" s="20">
        <f t="shared" si="1"/>
        <v>0.44999999999999996</v>
      </c>
      <c r="G12" s="18">
        <f t="shared" si="2"/>
        <v>7.05</v>
      </c>
      <c r="H12" s="139" t="s">
        <v>97</v>
      </c>
      <c r="I12" s="20">
        <f t="shared" si="3"/>
        <v>5.875</v>
      </c>
      <c r="J12" s="142">
        <v>500</v>
      </c>
      <c r="K12" s="59">
        <f t="shared" si="4"/>
        <v>2937.5</v>
      </c>
      <c r="L12" s="136">
        <v>0.75</v>
      </c>
      <c r="M12" s="18">
        <f t="shared" si="5"/>
        <v>2203.125</v>
      </c>
    </row>
    <row r="13" spans="1:13" ht="15.75" x14ac:dyDescent="0.3">
      <c r="A13" s="55" t="s">
        <v>24</v>
      </c>
      <c r="B13" s="134"/>
      <c r="C13" s="135"/>
      <c r="D13" s="53"/>
      <c r="E13" s="137"/>
      <c r="F13" s="52"/>
      <c r="G13" s="53"/>
      <c r="H13" s="140"/>
      <c r="I13" s="52"/>
      <c r="J13" s="143"/>
      <c r="K13" s="60"/>
      <c r="L13" s="138"/>
      <c r="M13" s="52"/>
    </row>
    <row r="14" spans="1:13" ht="15.75" x14ac:dyDescent="0.3">
      <c r="A14" s="15" t="s">
        <v>21</v>
      </c>
      <c r="B14" s="132">
        <v>13</v>
      </c>
      <c r="C14" s="133">
        <v>0.75</v>
      </c>
      <c r="D14" s="18">
        <f t="shared" si="0"/>
        <v>12.25</v>
      </c>
      <c r="E14" s="136">
        <v>0.06</v>
      </c>
      <c r="F14" s="20">
        <f t="shared" si="1"/>
        <v>0.78</v>
      </c>
      <c r="G14" s="18">
        <f t="shared" si="2"/>
        <v>11.47</v>
      </c>
      <c r="H14" s="139" t="s">
        <v>94</v>
      </c>
      <c r="I14" s="20">
        <f t="shared" si="3"/>
        <v>11.47</v>
      </c>
      <c r="J14" s="142">
        <v>3400</v>
      </c>
      <c r="K14" s="59">
        <f t="shared" si="4"/>
        <v>38998</v>
      </c>
      <c r="L14" s="136">
        <v>0.75</v>
      </c>
      <c r="M14" s="18">
        <f t="shared" si="5"/>
        <v>29248.5</v>
      </c>
    </row>
    <row r="15" spans="1:13" ht="15.75" x14ac:dyDescent="0.3">
      <c r="A15" s="15" t="s">
        <v>22</v>
      </c>
      <c r="B15" s="132">
        <v>7.5</v>
      </c>
      <c r="C15" s="133">
        <v>0</v>
      </c>
      <c r="D15" s="18">
        <f t="shared" si="0"/>
        <v>7.5</v>
      </c>
      <c r="E15" s="136">
        <v>0.06</v>
      </c>
      <c r="F15" s="20">
        <f t="shared" si="1"/>
        <v>0.44999999999999996</v>
      </c>
      <c r="G15" s="18">
        <f t="shared" si="2"/>
        <v>7.05</v>
      </c>
      <c r="H15" s="139" t="s">
        <v>97</v>
      </c>
      <c r="I15" s="20">
        <f t="shared" si="3"/>
        <v>5.875</v>
      </c>
      <c r="J15" s="142">
        <v>1000</v>
      </c>
      <c r="K15" s="59">
        <f t="shared" si="4"/>
        <v>5875</v>
      </c>
      <c r="L15" s="136">
        <v>0.75</v>
      </c>
      <c r="M15" s="18">
        <f t="shared" si="5"/>
        <v>4406.25</v>
      </c>
    </row>
    <row r="16" spans="1:13" ht="15.75" x14ac:dyDescent="0.3">
      <c r="A16" s="55" t="s">
        <v>99</v>
      </c>
      <c r="B16" s="135"/>
      <c r="C16" s="135"/>
      <c r="D16" s="53"/>
      <c r="E16" s="138"/>
      <c r="F16" s="52"/>
      <c r="G16" s="53"/>
      <c r="H16" s="141"/>
      <c r="I16" s="52"/>
      <c r="J16" s="144"/>
      <c r="K16" s="60"/>
      <c r="L16" s="138"/>
      <c r="M16" s="52"/>
    </row>
    <row r="17" spans="1:13" ht="15.75" x14ac:dyDescent="0.3">
      <c r="A17" s="15" t="s">
        <v>22</v>
      </c>
      <c r="B17" s="132">
        <v>30</v>
      </c>
      <c r="C17" s="133">
        <v>1.5</v>
      </c>
      <c r="D17" s="18">
        <f t="shared" si="0"/>
        <v>28.5</v>
      </c>
      <c r="E17" s="136">
        <v>0.06</v>
      </c>
      <c r="F17" s="20">
        <f t="shared" si="1"/>
        <v>1.7999999999999998</v>
      </c>
      <c r="G17" s="18">
        <f t="shared" si="2"/>
        <v>26.7</v>
      </c>
      <c r="H17" s="139" t="s">
        <v>97</v>
      </c>
      <c r="I17" s="20">
        <f t="shared" si="3"/>
        <v>22.25</v>
      </c>
      <c r="J17" s="142">
        <v>777</v>
      </c>
      <c r="K17" s="59">
        <f t="shared" si="4"/>
        <v>17288.25</v>
      </c>
      <c r="L17" s="136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5"/>
      <c r="K19" s="126"/>
      <c r="L19" s="131" t="s">
        <v>170</v>
      </c>
      <c r="M19" s="43">
        <f>SUM(M6:M17)</f>
        <v>245782.25625000001</v>
      </c>
    </row>
    <row r="20" spans="1:13" ht="15.75" x14ac:dyDescent="0.3">
      <c r="J20" s="125"/>
      <c r="K20" s="127"/>
      <c r="L20" s="48"/>
      <c r="M20" s="14"/>
    </row>
    <row r="21" spans="1:13" ht="15.75" x14ac:dyDescent="0.3">
      <c r="J21" s="125"/>
      <c r="K21" s="128"/>
      <c r="L21" s="130" t="s">
        <v>171</v>
      </c>
      <c r="M21" s="64">
        <v>2</v>
      </c>
    </row>
    <row r="22" spans="1:13" ht="15.75" x14ac:dyDescent="0.3">
      <c r="J22" s="125"/>
      <c r="K22" s="127"/>
      <c r="L22" s="48"/>
      <c r="M22" s="14"/>
    </row>
    <row r="23" spans="1:13" thickBot="1" x14ac:dyDescent="0.35">
      <c r="J23" s="129"/>
      <c r="K23" s="126"/>
      <c r="L23" s="131" t="s">
        <v>172</v>
      </c>
      <c r="M23" s="43">
        <f>M19*M21</f>
        <v>491564.51250000001</v>
      </c>
    </row>
    <row r="24" spans="1:13" ht="15.75" x14ac:dyDescent="0.3">
      <c r="J24" s="125"/>
      <c r="K24" s="127"/>
      <c r="L24" s="48"/>
      <c r="M24" s="14"/>
    </row>
    <row r="25" spans="1:13" ht="15.75" x14ac:dyDescent="0.3">
      <c r="J25" s="125"/>
      <c r="K25" s="129"/>
      <c r="L25" s="48"/>
      <c r="M25" s="14"/>
    </row>
    <row r="26" spans="1:13" ht="15.75" x14ac:dyDescent="0.3">
      <c r="J26" s="125"/>
      <c r="K26" s="127"/>
      <c r="L26" s="48"/>
      <c r="M26" s="14"/>
    </row>
    <row r="27" spans="1:13" ht="15.75" x14ac:dyDescent="0.3">
      <c r="J27" s="129"/>
      <c r="K27" s="126"/>
      <c r="L27" s="48"/>
      <c r="M27" s="14"/>
    </row>
    <row r="28" spans="1:13" ht="15.75" x14ac:dyDescent="0.3">
      <c r="J28" s="124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26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27</v>
      </c>
      <c r="B4" s="18"/>
      <c r="C4" s="19"/>
      <c r="D4" s="19"/>
      <c r="E4" s="20"/>
    </row>
    <row r="5" spans="1:6" s="1" customFormat="1" x14ac:dyDescent="0.3">
      <c r="A5" s="15" t="s">
        <v>28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29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30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31</v>
      </c>
      <c r="B8" s="20"/>
      <c r="C8" s="21"/>
      <c r="D8" s="21"/>
      <c r="E8" s="20"/>
    </row>
    <row r="9" spans="1:6" s="1" customFormat="1" x14ac:dyDescent="0.3">
      <c r="A9" s="15" t="s">
        <v>32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33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34</v>
      </c>
      <c r="B11" s="20"/>
      <c r="C11" s="21"/>
      <c r="D11" s="21"/>
      <c r="E11" s="20"/>
    </row>
    <row r="12" spans="1:6" s="1" customFormat="1" ht="17.25" x14ac:dyDescent="0.35">
      <c r="A12" s="15" t="s">
        <v>35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36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37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38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5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E11" s="14">
        <f t="shared" si="0"/>
        <v>0</v>
      </c>
    </row>
    <row r="12" spans="1:5" x14ac:dyDescent="0.3">
      <c r="A12" s="15" t="s">
        <v>47</v>
      </c>
      <c r="E12" s="14">
        <f t="shared" si="0"/>
        <v>0</v>
      </c>
    </row>
    <row r="13" spans="1:5" x14ac:dyDescent="0.3">
      <c r="A13" s="17" t="s">
        <v>48</v>
      </c>
      <c r="B13" s="20"/>
      <c r="C13" s="21"/>
      <c r="D13" s="21"/>
      <c r="E13" s="20"/>
    </row>
    <row r="14" spans="1:5" x14ac:dyDescent="0.3">
      <c r="A14" s="15" t="s">
        <v>49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50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51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52</v>
      </c>
      <c r="E17" s="14">
        <f t="shared" si="0"/>
        <v>0</v>
      </c>
    </row>
    <row r="18" spans="1:5" x14ac:dyDescent="0.3">
      <c r="A18" s="15" t="s">
        <v>53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54</v>
      </c>
      <c r="E19" s="14">
        <f t="shared" si="0"/>
        <v>0</v>
      </c>
    </row>
    <row r="20" spans="1:5" x14ac:dyDescent="0.3">
      <c r="A20" s="15" t="s">
        <v>55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56</v>
      </c>
      <c r="E21" s="14">
        <f t="shared" si="0"/>
        <v>0</v>
      </c>
    </row>
    <row r="22" spans="1:5" x14ac:dyDescent="0.3">
      <c r="A22" s="15" t="s">
        <v>57</v>
      </c>
      <c r="E22" s="14">
        <f t="shared" si="0"/>
        <v>0</v>
      </c>
    </row>
    <row r="23" spans="1:5" x14ac:dyDescent="0.3">
      <c r="A23" s="15" t="s">
        <v>58</v>
      </c>
      <c r="E23" s="14">
        <f t="shared" si="0"/>
        <v>0</v>
      </c>
    </row>
    <row r="24" spans="1:5" x14ac:dyDescent="0.3">
      <c r="A24" s="15" t="s">
        <v>59</v>
      </c>
      <c r="E24" s="14">
        <f t="shared" si="0"/>
        <v>0</v>
      </c>
    </row>
    <row r="25" spans="1:5" x14ac:dyDescent="0.3">
      <c r="A25" s="15" t="s">
        <v>60</v>
      </c>
      <c r="E25" s="14">
        <f t="shared" si="0"/>
        <v>0</v>
      </c>
    </row>
    <row r="27" spans="1:5" ht="16.5" x14ac:dyDescent="0.3">
      <c r="D27" s="23" t="s">
        <v>37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61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41</v>
      </c>
      <c r="E6" s="14">
        <f t="shared" ref="E6:E17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45</v>
      </c>
      <c r="E8" s="14">
        <f t="shared" si="0"/>
        <v>0</v>
      </c>
    </row>
    <row r="9" spans="1:5" x14ac:dyDescent="0.3">
      <c r="A9" s="15" t="s">
        <v>46</v>
      </c>
      <c r="E9" s="14">
        <f t="shared" si="0"/>
        <v>0</v>
      </c>
    </row>
    <row r="10" spans="1:5" x14ac:dyDescent="0.3">
      <c r="A10" s="15" t="s">
        <v>47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48</v>
      </c>
      <c r="B11" s="20"/>
      <c r="C11" s="21"/>
      <c r="D11" s="21"/>
      <c r="E11" s="20"/>
    </row>
    <row r="12" spans="1:5" x14ac:dyDescent="0.3">
      <c r="A12" s="15" t="s">
        <v>50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55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56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62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63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60</v>
      </c>
      <c r="E17" s="14">
        <f t="shared" si="0"/>
        <v>0</v>
      </c>
    </row>
    <row r="19" spans="1:5" ht="16.5" x14ac:dyDescent="0.3">
      <c r="D19" s="23" t="s">
        <v>37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177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39</v>
      </c>
      <c r="B4" s="18"/>
      <c r="C4" s="19"/>
      <c r="D4" s="19"/>
      <c r="E4" s="20"/>
    </row>
    <row r="5" spans="1:6" x14ac:dyDescent="0.3">
      <c r="A5" s="15" t="s">
        <v>40</v>
      </c>
      <c r="E5" s="14">
        <f>B5*C5*D5</f>
        <v>0</v>
      </c>
    </row>
    <row r="6" spans="1:6" x14ac:dyDescent="0.3">
      <c r="A6" s="15" t="s">
        <v>64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65</v>
      </c>
    </row>
    <row r="7" spans="1:6" x14ac:dyDescent="0.3">
      <c r="A7" s="17" t="s">
        <v>42</v>
      </c>
      <c r="B7" s="20"/>
      <c r="C7" s="21"/>
      <c r="D7" s="21"/>
      <c r="E7" s="20"/>
    </row>
    <row r="8" spans="1:6" x14ac:dyDescent="0.3">
      <c r="A8" s="15" t="s">
        <v>46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47</v>
      </c>
      <c r="E9" s="14">
        <f t="shared" si="0"/>
        <v>0</v>
      </c>
    </row>
    <row r="10" spans="1:6" x14ac:dyDescent="0.3">
      <c r="A10" s="15" t="s">
        <v>66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67</v>
      </c>
    </row>
    <row r="11" spans="1:6" x14ac:dyDescent="0.3">
      <c r="A11" s="17" t="s">
        <v>48</v>
      </c>
      <c r="B11" s="20"/>
      <c r="C11" s="21"/>
      <c r="D11" s="21"/>
      <c r="E11" s="20"/>
    </row>
    <row r="12" spans="1:6" x14ac:dyDescent="0.3">
      <c r="A12" s="15" t="s">
        <v>49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51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53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55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56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62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68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37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69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19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48</v>
      </c>
      <c r="B12" s="20"/>
      <c r="C12" s="21"/>
      <c r="D12" s="21"/>
      <c r="E12" s="20"/>
    </row>
    <row r="13" spans="1:5" x14ac:dyDescent="0.3">
      <c r="A13" s="15" t="s">
        <v>49</v>
      </c>
      <c r="E13" s="14">
        <f t="shared" si="0"/>
        <v>0</v>
      </c>
    </row>
    <row r="14" spans="1:5" x14ac:dyDescent="0.3">
      <c r="A14" s="15" t="s">
        <v>50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56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62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58</v>
      </c>
      <c r="E17" s="14">
        <f t="shared" si="0"/>
        <v>0</v>
      </c>
    </row>
    <row r="18" spans="1:5" x14ac:dyDescent="0.3">
      <c r="A18" s="15" t="s">
        <v>59</v>
      </c>
      <c r="E18" s="14">
        <f t="shared" si="0"/>
        <v>0</v>
      </c>
    </row>
    <row r="19" spans="1:5" x14ac:dyDescent="0.3">
      <c r="A19" s="15" t="s">
        <v>60</v>
      </c>
      <c r="E19" s="14">
        <f t="shared" si="0"/>
        <v>0</v>
      </c>
    </row>
    <row r="21" spans="1:5" ht="16.5" x14ac:dyDescent="0.3">
      <c r="D21" s="23" t="s">
        <v>37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70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5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43</v>
      </c>
      <c r="E8" s="14">
        <f t="shared" si="0"/>
        <v>0</v>
      </c>
    </row>
    <row r="9" spans="1:5" x14ac:dyDescent="0.3">
      <c r="A9" s="15" t="s">
        <v>44</v>
      </c>
      <c r="E9" s="14">
        <f t="shared" si="0"/>
        <v>0</v>
      </c>
    </row>
    <row r="10" spans="1:5" x14ac:dyDescent="0.3">
      <c r="A10" s="15" t="s">
        <v>45</v>
      </c>
      <c r="E10" s="14">
        <f t="shared" si="0"/>
        <v>0</v>
      </c>
    </row>
    <row r="11" spans="1:5" x14ac:dyDescent="0.3">
      <c r="A11" s="15" t="s">
        <v>46</v>
      </c>
      <c r="E11" s="14">
        <f t="shared" si="0"/>
        <v>0</v>
      </c>
    </row>
    <row r="12" spans="1:5" x14ac:dyDescent="0.3">
      <c r="A12" s="15" t="s">
        <v>47</v>
      </c>
      <c r="E12" s="14">
        <f t="shared" si="0"/>
        <v>0</v>
      </c>
    </row>
    <row r="13" spans="1:5" x14ac:dyDescent="0.3">
      <c r="A13" s="17" t="s">
        <v>48</v>
      </c>
      <c r="B13" s="20"/>
      <c r="C13" s="21"/>
      <c r="D13" s="21"/>
      <c r="E13" s="20"/>
    </row>
    <row r="14" spans="1:5" x14ac:dyDescent="0.3">
      <c r="A14" s="15" t="s">
        <v>49</v>
      </c>
      <c r="E14" s="14">
        <f t="shared" si="0"/>
        <v>0</v>
      </c>
    </row>
    <row r="15" spans="1:5" x14ac:dyDescent="0.3">
      <c r="A15" s="15" t="s">
        <v>50</v>
      </c>
      <c r="E15" s="14">
        <f t="shared" si="0"/>
        <v>0</v>
      </c>
    </row>
    <row r="16" spans="1:5" x14ac:dyDescent="0.3">
      <c r="A16" s="15" t="s">
        <v>51</v>
      </c>
      <c r="E16" s="14">
        <f t="shared" si="0"/>
        <v>0</v>
      </c>
    </row>
    <row r="17" spans="1:5" x14ac:dyDescent="0.3">
      <c r="A17" s="15" t="s">
        <v>52</v>
      </c>
      <c r="E17" s="14">
        <f t="shared" si="0"/>
        <v>0</v>
      </c>
    </row>
    <row r="18" spans="1:5" x14ac:dyDescent="0.3">
      <c r="A18" s="15" t="s">
        <v>53</v>
      </c>
      <c r="E18" s="14">
        <f t="shared" si="0"/>
        <v>0</v>
      </c>
    </row>
    <row r="19" spans="1:5" x14ac:dyDescent="0.3">
      <c r="A19" s="15" t="s">
        <v>54</v>
      </c>
      <c r="E19" s="14">
        <f t="shared" si="0"/>
        <v>0</v>
      </c>
    </row>
    <row r="20" spans="1:5" x14ac:dyDescent="0.3">
      <c r="A20" s="15" t="s">
        <v>55</v>
      </c>
      <c r="E20" s="14">
        <f t="shared" si="0"/>
        <v>0</v>
      </c>
    </row>
    <row r="21" spans="1:5" x14ac:dyDescent="0.3">
      <c r="A21" s="15" t="s">
        <v>56</v>
      </c>
      <c r="E21" s="14">
        <f t="shared" si="0"/>
        <v>0</v>
      </c>
    </row>
    <row r="22" spans="1:5" x14ac:dyDescent="0.3">
      <c r="A22" s="15" t="s">
        <v>57</v>
      </c>
      <c r="E22" s="14">
        <f t="shared" si="0"/>
        <v>0</v>
      </c>
    </row>
    <row r="23" spans="1:5" x14ac:dyDescent="0.3">
      <c r="A23" s="15" t="s">
        <v>58</v>
      </c>
      <c r="E23" s="14">
        <f t="shared" si="0"/>
        <v>0</v>
      </c>
    </row>
    <row r="24" spans="1:5" x14ac:dyDescent="0.3">
      <c r="A24" s="15" t="s">
        <v>59</v>
      </c>
      <c r="E24" s="14">
        <f t="shared" si="0"/>
        <v>0</v>
      </c>
    </row>
    <row r="25" spans="1:5" x14ac:dyDescent="0.3">
      <c r="A25" s="15" t="s">
        <v>60</v>
      </c>
      <c r="E25" s="14">
        <f t="shared" si="0"/>
        <v>0</v>
      </c>
    </row>
    <row r="27" spans="1:5" ht="16.5" x14ac:dyDescent="0.3">
      <c r="D27" s="23" t="s">
        <v>37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71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5" x14ac:dyDescent="0.3">
      <c r="A4" s="17" t="s">
        <v>39</v>
      </c>
      <c r="B4" s="18"/>
      <c r="C4" s="19"/>
      <c r="D4" s="19"/>
      <c r="E4" s="20"/>
    </row>
    <row r="5" spans="1:5" x14ac:dyDescent="0.3">
      <c r="A5" s="15" t="s">
        <v>40</v>
      </c>
      <c r="E5" s="14">
        <f>B5*C5*D5</f>
        <v>0</v>
      </c>
    </row>
    <row r="6" spans="1:5" x14ac:dyDescent="0.3">
      <c r="A6" s="15" t="s">
        <v>41</v>
      </c>
      <c r="E6" s="14">
        <f t="shared" ref="E6:E21" si="0">B6*C6*D6</f>
        <v>0</v>
      </c>
    </row>
    <row r="7" spans="1:5" x14ac:dyDescent="0.3">
      <c r="A7" s="17" t="s">
        <v>42</v>
      </c>
      <c r="B7" s="20"/>
      <c r="C7" s="21"/>
      <c r="D7" s="21"/>
      <c r="E7" s="20"/>
    </row>
    <row r="8" spans="1:5" x14ac:dyDescent="0.3">
      <c r="A8" s="15" t="s">
        <v>45</v>
      </c>
      <c r="E8" s="14">
        <f t="shared" si="0"/>
        <v>0</v>
      </c>
    </row>
    <row r="9" spans="1:5" x14ac:dyDescent="0.3">
      <c r="A9" s="15" t="s">
        <v>46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47</v>
      </c>
      <c r="E10" s="14">
        <f t="shared" si="0"/>
        <v>0</v>
      </c>
    </row>
    <row r="11" spans="1:5" x14ac:dyDescent="0.3">
      <c r="A11" s="17" t="s">
        <v>48</v>
      </c>
      <c r="B11" s="20"/>
      <c r="C11" s="21"/>
      <c r="D11" s="21"/>
      <c r="E11" s="20"/>
    </row>
    <row r="12" spans="1:5" x14ac:dyDescent="0.3">
      <c r="A12" s="15" t="s">
        <v>49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50</v>
      </c>
      <c r="E13" s="14">
        <f t="shared" si="0"/>
        <v>0</v>
      </c>
    </row>
    <row r="14" spans="1:5" x14ac:dyDescent="0.3">
      <c r="A14" s="15" t="s">
        <v>53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54</v>
      </c>
      <c r="E15" s="14">
        <f t="shared" si="0"/>
        <v>0</v>
      </c>
    </row>
    <row r="16" spans="1:5" x14ac:dyDescent="0.3">
      <c r="A16" s="15" t="s">
        <v>55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56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62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63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59</v>
      </c>
      <c r="E20" s="14">
        <f t="shared" si="0"/>
        <v>0</v>
      </c>
    </row>
    <row r="21" spans="1:5" x14ac:dyDescent="0.3">
      <c r="A21" s="15" t="s">
        <v>60</v>
      </c>
      <c r="E21" s="14">
        <f t="shared" si="0"/>
        <v>0</v>
      </c>
    </row>
    <row r="23" spans="1:5" ht="16.5" x14ac:dyDescent="0.3">
      <c r="D23" s="23" t="s">
        <v>37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tabSelected="1" workbookViewId="0">
      <selection activeCell="K13" sqref="K13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53" bestFit="1" customWidth="1"/>
  </cols>
  <sheetData>
    <row r="1" spans="1:6" ht="22.5" customHeight="1" x14ac:dyDescent="0.3">
      <c r="A1" s="6" t="s">
        <v>72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15</v>
      </c>
      <c r="B3" s="11" t="s">
        <v>16</v>
      </c>
      <c r="C3" s="8" t="s">
        <v>17</v>
      </c>
      <c r="D3" s="8" t="s">
        <v>25</v>
      </c>
      <c r="E3" s="3" t="s">
        <v>18</v>
      </c>
    </row>
    <row r="4" spans="1:6" x14ac:dyDescent="0.3">
      <c r="A4" s="17" t="s">
        <v>73</v>
      </c>
      <c r="B4" s="18"/>
      <c r="C4" s="19"/>
      <c r="D4" s="19"/>
      <c r="E4" s="20"/>
    </row>
    <row r="5" spans="1:6" x14ac:dyDescent="0.3">
      <c r="A5" s="15" t="s">
        <v>74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75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76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77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78</v>
      </c>
    </row>
    <row r="9" spans="1:6" x14ac:dyDescent="0.3">
      <c r="A9" s="17" t="s">
        <v>79</v>
      </c>
      <c r="B9" s="18"/>
      <c r="C9" s="19"/>
      <c r="D9" s="19"/>
      <c r="E9" s="20"/>
    </row>
    <row r="10" spans="1:6" x14ac:dyDescent="0.3">
      <c r="A10" s="15" t="s">
        <v>173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174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175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176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80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75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81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58</v>
      </c>
      <c r="E17" s="14">
        <f t="shared" si="0"/>
        <v>0</v>
      </c>
    </row>
    <row r="18" spans="1:5" x14ac:dyDescent="0.3">
      <c r="A18" s="17" t="s">
        <v>82</v>
      </c>
      <c r="B18" s="18"/>
      <c r="C18" s="19"/>
      <c r="D18" s="19"/>
      <c r="E18" s="20"/>
    </row>
    <row r="19" spans="1:5" x14ac:dyDescent="0.3">
      <c r="A19" s="15" t="s">
        <v>74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83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75</v>
      </c>
      <c r="E21" s="14">
        <f t="shared" si="0"/>
        <v>0</v>
      </c>
    </row>
    <row r="22" spans="1:5" x14ac:dyDescent="0.3">
      <c r="A22" s="15" t="s">
        <v>57</v>
      </c>
      <c r="E22" s="14">
        <f t="shared" si="0"/>
        <v>0</v>
      </c>
    </row>
    <row r="23" spans="1:5" x14ac:dyDescent="0.3">
      <c r="A23" s="15" t="s">
        <v>58</v>
      </c>
      <c r="E23" s="14">
        <f t="shared" si="0"/>
        <v>0</v>
      </c>
    </row>
    <row r="24" spans="1:5" x14ac:dyDescent="0.3">
      <c r="A24" s="17" t="s">
        <v>84</v>
      </c>
      <c r="B24" s="18"/>
      <c r="C24" s="19"/>
      <c r="D24" s="19"/>
      <c r="E24" s="20"/>
    </row>
    <row r="25" spans="1:5" x14ac:dyDescent="0.3">
      <c r="A25" s="15" t="s">
        <v>74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75</v>
      </c>
      <c r="E26" s="14">
        <f t="shared" si="0"/>
        <v>0</v>
      </c>
    </row>
    <row r="27" spans="1:5" x14ac:dyDescent="0.3">
      <c r="A27" s="15" t="s">
        <v>57</v>
      </c>
      <c r="E27" s="14">
        <f t="shared" si="0"/>
        <v>0</v>
      </c>
    </row>
    <row r="28" spans="1:5" x14ac:dyDescent="0.3">
      <c r="A28" s="15" t="s">
        <v>58</v>
      </c>
      <c r="E28" s="14">
        <f t="shared" si="0"/>
        <v>0</v>
      </c>
    </row>
    <row r="29" spans="1:5" x14ac:dyDescent="0.3">
      <c r="A29" s="17" t="s">
        <v>85</v>
      </c>
      <c r="B29" s="18"/>
      <c r="C29" s="19"/>
      <c r="D29" s="19"/>
      <c r="E29" s="20"/>
    </row>
    <row r="30" spans="1:5" x14ac:dyDescent="0.3">
      <c r="A30" s="15" t="s">
        <v>86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87</v>
      </c>
      <c r="B31" s="20"/>
      <c r="C31" s="21"/>
      <c r="D31" s="21"/>
      <c r="E31" s="20"/>
    </row>
    <row r="32" spans="1:5" x14ac:dyDescent="0.3">
      <c r="A32" s="15" t="s">
        <v>88</v>
      </c>
      <c r="B32" s="14">
        <v>4325</v>
      </c>
      <c r="C32" s="16">
        <v>1</v>
      </c>
      <c r="D32" s="16">
        <v>1</v>
      </c>
      <c r="E32" s="14">
        <f t="shared" si="1"/>
        <v>4325</v>
      </c>
    </row>
    <row r="35" spans="4:5" x14ac:dyDescent="0.3">
      <c r="D35" s="23" t="s">
        <v>18</v>
      </c>
      <c r="E35" s="24">
        <f>SUM(E5:E34)</f>
        <v>292692.40000000002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0E73164-4337-41BC-94B1-637050314B35}"/>
</file>

<file path=customXml/itemProps2.xml><?xml version="1.0" encoding="utf-8"?>
<ds:datastoreItem xmlns:ds="http://schemas.openxmlformats.org/officeDocument/2006/customXml" ds:itemID="{5AD5D51D-33C3-479F-8309-1695F0CF253C}"/>
</file>

<file path=customXml/itemProps3.xml><?xml version="1.0" encoding="utf-8"?>
<ds:datastoreItem xmlns:ds="http://schemas.openxmlformats.org/officeDocument/2006/customXml" ds:itemID="{F7DDF92E-1F34-491C-A179-F66C11DC0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2017-03-30T16:03:18Z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