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owsdalej\Documents\"/>
    </mc:Choice>
  </mc:AlternateContent>
  <bookViews>
    <workbookView xWindow="0" yWindow="465" windowWidth="25605" windowHeight="1524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2" i="1" l="1"/>
  <c r="N61" i="1"/>
  <c r="N60" i="1"/>
  <c r="N59" i="1"/>
  <c r="N58" i="1"/>
  <c r="N57" i="1"/>
  <c r="O56" i="1"/>
  <c r="N53" i="1"/>
  <c r="N54" i="1"/>
  <c r="N55" i="1"/>
  <c r="O52" i="1"/>
  <c r="N51" i="1"/>
  <c r="N50" i="1"/>
  <c r="N49" i="1"/>
  <c r="N48" i="1"/>
  <c r="N47" i="1"/>
  <c r="O46" i="1"/>
  <c r="M37" i="1"/>
  <c r="M36" i="1"/>
  <c r="M35" i="1"/>
  <c r="M34" i="1"/>
  <c r="M33" i="1"/>
  <c r="M32" i="1"/>
  <c r="O31" i="1"/>
  <c r="N45" i="1"/>
  <c r="N44" i="1"/>
  <c r="N43" i="1"/>
  <c r="N42" i="1"/>
  <c r="N41" i="1"/>
  <c r="N40" i="1"/>
  <c r="N39" i="1"/>
  <c r="O38" i="1"/>
  <c r="C82" i="1"/>
  <c r="I7" i="1"/>
  <c r="I8" i="1"/>
  <c r="I9" i="1"/>
  <c r="I10" i="1"/>
  <c r="I11" i="1"/>
  <c r="I12" i="1"/>
  <c r="I13" i="1"/>
  <c r="I14" i="1"/>
  <c r="K6" i="1"/>
  <c r="I16" i="1"/>
  <c r="I17" i="1"/>
  <c r="I18" i="1"/>
  <c r="I19" i="1"/>
  <c r="I20" i="1"/>
  <c r="I21" i="1"/>
  <c r="I22" i="1"/>
  <c r="I23" i="1"/>
  <c r="I24" i="1"/>
  <c r="I25" i="1"/>
  <c r="I26" i="1"/>
  <c r="K15" i="1"/>
  <c r="I28" i="1"/>
  <c r="I29" i="1"/>
  <c r="I30" i="1"/>
  <c r="K27" i="1"/>
  <c r="I32" i="1"/>
  <c r="I33" i="1"/>
  <c r="I34" i="1"/>
  <c r="I35" i="1"/>
  <c r="I36" i="1"/>
  <c r="I37" i="1"/>
  <c r="K31" i="1"/>
  <c r="C70" i="1"/>
  <c r="M7" i="1"/>
  <c r="M8" i="1"/>
  <c r="M9" i="1"/>
  <c r="M10" i="1"/>
  <c r="M11" i="1"/>
  <c r="M12" i="1"/>
  <c r="M13" i="1"/>
  <c r="M14" i="1"/>
  <c r="O6" i="1"/>
  <c r="M16" i="1"/>
  <c r="M17" i="1"/>
  <c r="M18" i="1"/>
  <c r="M19" i="1"/>
  <c r="M20" i="1"/>
  <c r="M21" i="1"/>
  <c r="M22" i="1"/>
  <c r="M23" i="1"/>
  <c r="M24" i="1"/>
  <c r="M25" i="1"/>
  <c r="M26" i="1"/>
  <c r="O15" i="1"/>
  <c r="M28" i="1"/>
  <c r="M29" i="1"/>
  <c r="M30" i="1"/>
  <c r="O27" i="1"/>
  <c r="C72" i="1"/>
  <c r="C78" i="1"/>
  <c r="J39" i="1"/>
  <c r="J40" i="1"/>
  <c r="J41" i="1"/>
  <c r="J42" i="1"/>
  <c r="J43" i="1"/>
  <c r="J44" i="1"/>
  <c r="K38" i="1"/>
  <c r="I47" i="1"/>
  <c r="I48" i="1"/>
  <c r="I49" i="1"/>
  <c r="I50" i="1"/>
  <c r="I51" i="1"/>
  <c r="K46" i="1"/>
  <c r="I53" i="1"/>
  <c r="I54" i="1"/>
  <c r="I55" i="1"/>
  <c r="K52" i="1"/>
  <c r="J58" i="1"/>
  <c r="J59" i="1"/>
  <c r="K56" i="1"/>
  <c r="K65" i="1"/>
  <c r="O65" i="1"/>
  <c r="C74" i="1"/>
  <c r="C77" i="1"/>
  <c r="C73" i="1"/>
  <c r="C71" i="1"/>
  <c r="E7" i="1"/>
  <c r="E8" i="1"/>
  <c r="E9" i="1"/>
  <c r="E10" i="1"/>
  <c r="E11" i="1"/>
  <c r="E12" i="1"/>
  <c r="E13" i="1"/>
  <c r="E14" i="1"/>
  <c r="G6" i="1"/>
  <c r="E16" i="1"/>
  <c r="E17" i="1"/>
  <c r="E18" i="1"/>
  <c r="E19" i="1"/>
  <c r="E20" i="1"/>
  <c r="E21" i="1"/>
  <c r="E22" i="1"/>
  <c r="E23" i="1"/>
  <c r="E24" i="1"/>
  <c r="E25" i="1"/>
  <c r="E26" i="1"/>
  <c r="G15" i="1"/>
  <c r="E28" i="1"/>
  <c r="E29" i="1"/>
  <c r="E30" i="1"/>
  <c r="G27" i="1"/>
  <c r="E32" i="1"/>
  <c r="E33" i="1"/>
  <c r="E34" i="1"/>
  <c r="E35" i="1"/>
  <c r="E36" i="1"/>
  <c r="E37" i="1"/>
  <c r="G31" i="1"/>
  <c r="E39" i="1"/>
  <c r="E40" i="1"/>
  <c r="E41" i="1"/>
  <c r="E42" i="1"/>
  <c r="E43" i="1"/>
  <c r="E44" i="1"/>
  <c r="E45" i="1"/>
  <c r="G38" i="1"/>
  <c r="E47" i="1"/>
  <c r="E48" i="1"/>
  <c r="E49" i="1"/>
  <c r="E50" i="1"/>
  <c r="E51" i="1"/>
  <c r="G46" i="1"/>
  <c r="E53" i="1"/>
  <c r="E54" i="1"/>
  <c r="E55" i="1"/>
  <c r="G52" i="1"/>
  <c r="E57" i="1"/>
  <c r="E58" i="1"/>
  <c r="E59" i="1"/>
  <c r="E60" i="1"/>
  <c r="E61" i="1"/>
  <c r="E62" i="1"/>
  <c r="E63" i="1"/>
  <c r="E64" i="1"/>
  <c r="G56" i="1"/>
  <c r="G65" i="1"/>
  <c r="C68" i="1"/>
  <c r="I60" i="1"/>
  <c r="I61" i="1"/>
  <c r="I62" i="1"/>
  <c r="I63" i="1"/>
  <c r="I64" i="1"/>
  <c r="I57" i="1"/>
</calcChain>
</file>

<file path=xl/sharedStrings.xml><?xml version="1.0" encoding="utf-8"?>
<sst xmlns="http://schemas.openxmlformats.org/spreadsheetml/2006/main" count="132" uniqueCount="100">
  <si>
    <t>Project:</t>
  </si>
  <si>
    <t>Version:</t>
  </si>
  <si>
    <t>HUMBER LIGHTS</t>
  </si>
  <si>
    <t>Item</t>
  </si>
  <si>
    <t>Unit cost</t>
  </si>
  <si>
    <t>Quantity</t>
  </si>
  <si>
    <t>Notes</t>
  </si>
  <si>
    <t>2. Pre Production</t>
  </si>
  <si>
    <t>3. Equipment</t>
  </si>
  <si>
    <t>4. Installation</t>
  </si>
  <si>
    <t>5. Content</t>
  </si>
  <si>
    <t>6. Engagement &amp; Learning</t>
  </si>
  <si>
    <t>7. Marketing</t>
  </si>
  <si>
    <t>Expenditure Total:</t>
  </si>
  <si>
    <t>1. Feasability &amp; Development</t>
  </si>
  <si>
    <t>Planning consultation</t>
  </si>
  <si>
    <t>Environmental study</t>
  </si>
  <si>
    <t>Stakeholder engagement</t>
  </si>
  <si>
    <t>Further product testing &amp; development</t>
  </si>
  <si>
    <t>development of cable looms</t>
  </si>
  <si>
    <t>App development</t>
  </si>
  <si>
    <t>Software development</t>
  </si>
  <si>
    <t>Creative development</t>
  </si>
  <si>
    <t>Digital project management</t>
  </si>
  <si>
    <t>Technical project management</t>
  </si>
  <si>
    <t>Planning application</t>
  </si>
  <si>
    <t>Safety consultation</t>
  </si>
  <si>
    <t>Test rigging</t>
  </si>
  <si>
    <t>Creative producer</t>
  </si>
  <si>
    <t>6 months @ 10 days per month</t>
  </si>
  <si>
    <t>Travel, accomodation etc.</t>
  </si>
  <si>
    <t xml:space="preserve">6 months @ £3k per month </t>
  </si>
  <si>
    <t>Power development &amp; installation</t>
  </si>
  <si>
    <t>allowance</t>
  </si>
  <si>
    <t xml:space="preserve">Unallocated </t>
  </si>
  <si>
    <t>LED products &amp; control systems</t>
  </si>
  <si>
    <t>Manufacture of looms</t>
  </si>
  <si>
    <t>Riggers, incl management charges</t>
  </si>
  <si>
    <t>Travel, accomodation, expenses</t>
  </si>
  <si>
    <t>Filming &amp; photography</t>
  </si>
  <si>
    <t>Site office, compund etc.</t>
  </si>
  <si>
    <t>60 days fee</t>
  </si>
  <si>
    <t>Artists commissions</t>
  </si>
  <si>
    <t>8 commissions - year 1</t>
  </si>
  <si>
    <t>Programming</t>
  </si>
  <si>
    <t>programming of commissions and other content</t>
  </si>
  <si>
    <t>Web and app management</t>
  </si>
  <si>
    <t>Web cams &amp; streaming</t>
  </si>
  <si>
    <t>Other content creation</t>
  </si>
  <si>
    <t>8. Operations &amp; running costs</t>
  </si>
  <si>
    <t>Learning programme</t>
  </si>
  <si>
    <t>Community engagement programmes</t>
  </si>
  <si>
    <t>10 programmes (year 1)</t>
  </si>
  <si>
    <t>Learning programmes</t>
  </si>
  <si>
    <t>programme at each 'hub' location (year 1)</t>
  </si>
  <si>
    <t xml:space="preserve">Marketing campaign </t>
  </si>
  <si>
    <t xml:space="preserve">PR &amp; media </t>
  </si>
  <si>
    <t>Marketign PR &amp; media</t>
  </si>
  <si>
    <t>Web hosting</t>
  </si>
  <si>
    <t>Project management</t>
  </si>
  <si>
    <t>Asst project management</t>
  </si>
  <si>
    <t>Power costs</t>
  </si>
  <si>
    <t>£40 per day (+ 2% p.a.)</t>
  </si>
  <si>
    <t>Maintenance &amp; inspections</t>
  </si>
  <si>
    <t>Programming costs</t>
  </si>
  <si>
    <t>Schools programmes</t>
  </si>
  <si>
    <t>WYSIWYG development</t>
  </si>
  <si>
    <t>Traffic Management</t>
  </si>
  <si>
    <t>Year 0 Costs (to March '18)</t>
  </si>
  <si>
    <t>Year 1 Costs (April '18 to March '19)</t>
  </si>
  <si>
    <t>Years 2 &amp; 3 Costs (April '19 to March '21)</t>
  </si>
  <si>
    <t>30 days @ £500</t>
  </si>
  <si>
    <t>year 3</t>
  </si>
  <si>
    <t>year 2</t>
  </si>
  <si>
    <t>Capital Cost</t>
  </si>
  <si>
    <t>Revenue Cost</t>
  </si>
  <si>
    <t xml:space="preserve">Y0 - Capital </t>
  </si>
  <si>
    <t>Y0 - Revenue</t>
  </si>
  <si>
    <t>Y1 - Capital</t>
  </si>
  <si>
    <t>Y1 - Revenue</t>
  </si>
  <si>
    <t>Y2 &amp; Y3 - Capital</t>
  </si>
  <si>
    <t>Y2 &amp; Y3 - Revenue</t>
  </si>
  <si>
    <t>Total eligible cost (Y1 to Y3  C &amp; R)</t>
  </si>
  <si>
    <t>Northern Cultural Growth Fund</t>
  </si>
  <si>
    <t>% Northern Cultural Growth Fund</t>
  </si>
  <si>
    <t xml:space="preserve">% Northern Cultural Growth of Capital </t>
  </si>
  <si>
    <t>Humber Bridge Board</t>
  </si>
  <si>
    <t>Hull 2017 Sponsorship</t>
  </si>
  <si>
    <t>Hull 2017 other sources e.g. lottery funders, trusts and foundations</t>
  </si>
  <si>
    <t>6</t>
  </si>
  <si>
    <t xml:space="preserve">£45k (+ 1% per annum) </t>
  </si>
  <si>
    <t>£37k (+1% per annum)</t>
  </si>
  <si>
    <t>£2k per month allowance (year 2 onwards )</t>
  </si>
  <si>
    <t>£45k (+ 1% per annum)</t>
  </si>
  <si>
    <t>years 2 - 3</t>
  </si>
  <si>
    <t>£2k per month allowance</t>
  </si>
  <si>
    <t xml:space="preserve">£1.5k per year </t>
  </si>
  <si>
    <t>Expendidture</t>
  </si>
  <si>
    <t>Income Y1 - Y3</t>
  </si>
  <si>
    <t>TOTAL INCOME (Y1 - Y3)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</si>
</sst>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49" fontId="2" fillId="2" borderId="0" xfId="0" applyNumberFormat="1" applyFont="1" applyFill="1" applyAlignment="1">
      <alignment horizontal="left" indent="1"/>
    </xf>
    <xf numFmtId="49" fontId="3" fillId="2" borderId="0" xfId="0" applyNumberFormat="1" applyFont="1" applyFill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164" fontId="3" fillId="2" borderId="0" xfId="0" applyNumberFormat="1" applyFont="1" applyFill="1" applyAlignment="1">
      <alignment horizontal="right"/>
    </xf>
    <xf numFmtId="164" fontId="1" fillId="0" borderId="0" xfId="0" applyNumberFormat="1" applyFont="1"/>
    <xf numFmtId="49" fontId="3" fillId="2" borderId="0" xfId="0" applyNumberFormat="1" applyFont="1" applyFill="1"/>
    <xf numFmtId="49" fontId="2" fillId="2" borderId="0" xfId="0" applyNumberFormat="1" applyFont="1" applyFill="1"/>
    <xf numFmtId="0" fontId="4" fillId="3" borderId="1" xfId="0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left" indent="1"/>
    </xf>
    <xf numFmtId="164" fontId="4" fillId="3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left" indent="1"/>
    </xf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/>
    <xf numFmtId="165" fontId="4" fillId="5" borderId="1" xfId="0" applyNumberFormat="1" applyFont="1" applyFill="1" applyBorder="1" applyAlignment="1">
      <alignment horizontal="left" indent="1"/>
    </xf>
    <xf numFmtId="164" fontId="1" fillId="5" borderId="1" xfId="0" applyNumberFormat="1" applyFont="1" applyFill="1" applyBorder="1"/>
    <xf numFmtId="0" fontId="1" fillId="0" borderId="3" xfId="0" applyFont="1" applyBorder="1"/>
    <xf numFmtId="2" fontId="2" fillId="2" borderId="0" xfId="0" applyNumberFormat="1" applyFont="1" applyFill="1"/>
    <xf numFmtId="2" fontId="1" fillId="0" borderId="0" xfId="0" applyNumberFormat="1" applyFont="1"/>
    <xf numFmtId="2" fontId="3" fillId="2" borderId="0" xfId="0" applyNumberFormat="1" applyFont="1" applyFill="1" applyAlignment="1">
      <alignment horizontal="right"/>
    </xf>
    <xf numFmtId="2" fontId="4" fillId="3" borderId="1" xfId="0" applyNumberFormat="1" applyFont="1" applyFill="1" applyBorder="1"/>
    <xf numFmtId="2" fontId="1" fillId="0" borderId="7" xfId="0" applyNumberFormat="1" applyFont="1" applyBorder="1"/>
    <xf numFmtId="2" fontId="1" fillId="0" borderId="3" xfId="0" applyNumberFormat="1" applyFont="1" applyBorder="1"/>
    <xf numFmtId="2" fontId="4" fillId="3" borderId="4" xfId="0" applyNumberFormat="1" applyFont="1" applyFill="1" applyBorder="1"/>
    <xf numFmtId="2" fontId="1" fillId="0" borderId="2" xfId="0" applyNumberFormat="1" applyFont="1" applyBorder="1"/>
    <xf numFmtId="2" fontId="2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2" fontId="4" fillId="4" borderId="4" xfId="0" applyNumberFormat="1" applyFont="1" applyFill="1" applyBorder="1"/>
    <xf numFmtId="2" fontId="4" fillId="5" borderId="4" xfId="0" applyNumberFormat="1" applyFont="1" applyFill="1" applyBorder="1"/>
    <xf numFmtId="9" fontId="1" fillId="0" borderId="0" xfId="0" applyNumberFormat="1" applyFont="1"/>
    <xf numFmtId="10" fontId="1" fillId="0" borderId="0" xfId="0" applyNumberFormat="1" applyFont="1"/>
    <xf numFmtId="164" fontId="4" fillId="5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tabSelected="1" zoomScale="130" zoomScaleNormal="130" zoomScalePageLayoutView="130" workbookViewId="0">
      <pane xSplit="3" ySplit="5" topLeftCell="D68" activePane="bottomRight" state="frozen"/>
      <selection pane="topRight" activeCell="D1" sqref="D1"/>
      <selection pane="bottomLeft" activeCell="A6" sqref="A6"/>
      <selection pane="bottomRight" activeCell="F84" sqref="F84"/>
    </sheetView>
  </sheetViews>
  <sheetFormatPr defaultColWidth="8.85546875" defaultRowHeight="15.75" x14ac:dyDescent="0.3"/>
  <cols>
    <col min="1" max="1" width="12.140625" style="1" customWidth="1"/>
    <col min="2" max="2" width="37.42578125" style="1" customWidth="1"/>
    <col min="3" max="3" width="11.140625" style="8" customWidth="1"/>
    <col min="4" max="4" width="11.140625" style="23" customWidth="1"/>
    <col min="5" max="5" width="16.140625" style="8" customWidth="1"/>
    <col min="6" max="6" width="11.140625" style="8" customWidth="1"/>
    <col min="7" max="7" width="52.140625" style="6" customWidth="1"/>
    <col min="8" max="8" width="11.140625" style="23" customWidth="1"/>
    <col min="9" max="9" width="17.42578125" style="8" customWidth="1"/>
    <col min="10" max="10" width="13.85546875" style="8" customWidth="1"/>
    <col min="11" max="11" width="52.140625" style="6" customWidth="1"/>
    <col min="12" max="12" width="11.140625" style="23" customWidth="1"/>
    <col min="13" max="13" width="11.140625" style="8" customWidth="1"/>
    <col min="14" max="14" width="13.85546875" style="8" customWidth="1"/>
    <col min="15" max="15" width="52.140625" style="6" customWidth="1"/>
    <col min="16" max="16" width="8.85546875" style="1"/>
  </cols>
  <sheetData>
    <row r="1" spans="1:16" ht="17.100000000000001" customHeight="1" x14ac:dyDescent="0.3">
      <c r="A1" s="2"/>
      <c r="B1" s="3" t="s">
        <v>0</v>
      </c>
      <c r="C1" s="9" t="s">
        <v>2</v>
      </c>
      <c r="D1" s="22"/>
      <c r="E1" s="10"/>
      <c r="F1" s="10"/>
      <c r="G1" s="4"/>
      <c r="H1" s="30"/>
      <c r="I1" s="10"/>
      <c r="J1" s="10"/>
      <c r="K1" s="4"/>
      <c r="L1" s="30"/>
      <c r="M1" s="10"/>
      <c r="N1" s="10"/>
      <c r="O1" s="4"/>
      <c r="P1" s="21"/>
    </row>
    <row r="2" spans="1:16" ht="17.100000000000001" customHeight="1" x14ac:dyDescent="0.3">
      <c r="A2" s="2"/>
      <c r="B2" s="3" t="s">
        <v>1</v>
      </c>
      <c r="C2" s="10" t="s">
        <v>89</v>
      </c>
      <c r="D2" s="22"/>
      <c r="E2" s="10"/>
      <c r="F2" s="10"/>
      <c r="G2" s="4"/>
      <c r="H2" s="30"/>
      <c r="I2" s="10"/>
      <c r="J2" s="10"/>
      <c r="K2" s="4"/>
      <c r="L2" s="30"/>
      <c r="M2" s="10"/>
      <c r="N2" s="10"/>
      <c r="O2" s="4"/>
      <c r="P2" s="21"/>
    </row>
    <row r="3" spans="1:16" x14ac:dyDescent="0.3">
      <c r="H3" s="27"/>
      <c r="L3" s="27"/>
      <c r="P3" s="21"/>
    </row>
    <row r="4" spans="1:16" ht="17.100000000000001" customHeight="1" x14ac:dyDescent="0.3">
      <c r="A4" s="3"/>
      <c r="B4" s="3" t="s">
        <v>3</v>
      </c>
      <c r="C4" s="7" t="s">
        <v>4</v>
      </c>
      <c r="D4" s="24" t="s">
        <v>5</v>
      </c>
      <c r="E4" s="7" t="s">
        <v>74</v>
      </c>
      <c r="F4" s="7" t="s">
        <v>75</v>
      </c>
      <c r="G4" s="5" t="s">
        <v>6</v>
      </c>
      <c r="H4" s="31" t="s">
        <v>5</v>
      </c>
      <c r="I4" s="7" t="s">
        <v>74</v>
      </c>
      <c r="J4" s="7" t="s">
        <v>75</v>
      </c>
      <c r="K4" s="5" t="s">
        <v>6</v>
      </c>
      <c r="L4" s="31" t="s">
        <v>5</v>
      </c>
      <c r="M4" s="7" t="s">
        <v>74</v>
      </c>
      <c r="N4" s="7" t="s">
        <v>75</v>
      </c>
      <c r="O4" s="5" t="s">
        <v>6</v>
      </c>
      <c r="P4" s="21"/>
    </row>
    <row r="5" spans="1:16" x14ac:dyDescent="0.3">
      <c r="C5" s="40" t="s">
        <v>68</v>
      </c>
      <c r="D5" s="40"/>
      <c r="E5" s="40"/>
      <c r="F5" s="40"/>
      <c r="G5" s="41"/>
      <c r="H5" s="42" t="s">
        <v>69</v>
      </c>
      <c r="I5" s="43"/>
      <c r="J5" s="43"/>
      <c r="K5" s="43"/>
      <c r="L5" s="44" t="s">
        <v>70</v>
      </c>
      <c r="M5" s="45"/>
      <c r="N5" s="45"/>
      <c r="O5" s="45"/>
      <c r="P5" s="21"/>
    </row>
    <row r="6" spans="1:16" ht="16.5" thickBot="1" x14ac:dyDescent="0.35">
      <c r="A6" s="11" t="s">
        <v>14</v>
      </c>
      <c r="B6" s="11"/>
      <c r="C6" s="12"/>
      <c r="D6" s="25"/>
      <c r="E6" s="12"/>
      <c r="F6" s="12"/>
      <c r="G6" s="13">
        <f>SUM(E7:E14)</f>
        <v>48000</v>
      </c>
      <c r="H6" s="32"/>
      <c r="I6" s="16"/>
      <c r="J6" s="16"/>
      <c r="K6" s="15">
        <f>SUM(I7:I14)</f>
        <v>119000</v>
      </c>
      <c r="L6" s="33"/>
      <c r="M6" s="18"/>
      <c r="N6" s="18"/>
      <c r="O6" s="19">
        <f>SUM(M7:M14)</f>
        <v>0</v>
      </c>
      <c r="P6" s="21"/>
    </row>
    <row r="7" spans="1:16" ht="16.5" thickTop="1" x14ac:dyDescent="0.3">
      <c r="B7" s="1" t="s">
        <v>15</v>
      </c>
      <c r="C7" s="8">
        <v>6000</v>
      </c>
      <c r="D7" s="26">
        <v>1</v>
      </c>
      <c r="E7" s="8">
        <f t="shared" ref="E7:E14" si="0">C7*D7</f>
        <v>6000</v>
      </c>
      <c r="H7" s="27"/>
      <c r="I7" s="8">
        <f t="shared" ref="I7:I14" si="1">C7*H7</f>
        <v>0</v>
      </c>
      <c r="L7" s="27"/>
      <c r="M7" s="8">
        <f t="shared" ref="M7:M14" si="2">C7*L7</f>
        <v>0</v>
      </c>
      <c r="P7" s="21"/>
    </row>
    <row r="8" spans="1:16" ht="15.75" customHeight="1" x14ac:dyDescent="0.3">
      <c r="B8" s="1" t="s">
        <v>16</v>
      </c>
      <c r="C8" s="8">
        <v>10000</v>
      </c>
      <c r="D8" s="27">
        <v>1</v>
      </c>
      <c r="E8" s="8">
        <f t="shared" si="0"/>
        <v>10000</v>
      </c>
      <c r="H8" s="27"/>
      <c r="I8" s="8">
        <f t="shared" si="1"/>
        <v>0</v>
      </c>
      <c r="L8" s="27"/>
      <c r="M8" s="8">
        <f t="shared" si="2"/>
        <v>0</v>
      </c>
      <c r="P8" s="21"/>
    </row>
    <row r="9" spans="1:16" x14ac:dyDescent="0.3">
      <c r="B9" s="1" t="s">
        <v>17</v>
      </c>
      <c r="C9" s="8">
        <v>10000</v>
      </c>
      <c r="D9" s="27">
        <v>1</v>
      </c>
      <c r="E9" s="8">
        <f t="shared" si="0"/>
        <v>10000</v>
      </c>
      <c r="H9" s="27">
        <v>1</v>
      </c>
      <c r="I9" s="8">
        <f t="shared" si="1"/>
        <v>10000</v>
      </c>
      <c r="L9" s="27"/>
      <c r="M9" s="8">
        <f t="shared" si="2"/>
        <v>0</v>
      </c>
      <c r="P9" s="21"/>
    </row>
    <row r="10" spans="1:16" x14ac:dyDescent="0.3">
      <c r="B10" s="1" t="s">
        <v>18</v>
      </c>
      <c r="C10" s="8">
        <v>50000</v>
      </c>
      <c r="D10" s="27"/>
      <c r="E10" s="8">
        <f t="shared" si="0"/>
        <v>0</v>
      </c>
      <c r="H10" s="27">
        <v>1</v>
      </c>
      <c r="I10" s="8">
        <f t="shared" si="1"/>
        <v>50000</v>
      </c>
      <c r="K10" s="6" t="s">
        <v>19</v>
      </c>
      <c r="L10" s="27"/>
      <c r="M10" s="8">
        <f t="shared" si="2"/>
        <v>0</v>
      </c>
      <c r="P10" s="21"/>
    </row>
    <row r="11" spans="1:16" x14ac:dyDescent="0.3">
      <c r="B11" s="1" t="s">
        <v>22</v>
      </c>
      <c r="C11" s="8">
        <v>500</v>
      </c>
      <c r="D11" s="27"/>
      <c r="E11" s="8">
        <f t="shared" si="0"/>
        <v>0</v>
      </c>
      <c r="H11" s="27">
        <v>30</v>
      </c>
      <c r="I11" s="8">
        <f t="shared" si="1"/>
        <v>15000</v>
      </c>
      <c r="K11" s="6" t="s">
        <v>71</v>
      </c>
      <c r="L11" s="27"/>
      <c r="M11" s="8">
        <f t="shared" si="2"/>
        <v>0</v>
      </c>
      <c r="P11" s="21"/>
    </row>
    <row r="12" spans="1:16" x14ac:dyDescent="0.3">
      <c r="B12" s="1" t="s">
        <v>23</v>
      </c>
      <c r="C12" s="8">
        <v>800</v>
      </c>
      <c r="D12" s="27">
        <v>15</v>
      </c>
      <c r="E12" s="8">
        <f t="shared" si="0"/>
        <v>12000</v>
      </c>
      <c r="H12" s="27">
        <v>30</v>
      </c>
      <c r="I12" s="8">
        <f t="shared" si="1"/>
        <v>24000</v>
      </c>
      <c r="L12" s="27"/>
      <c r="M12" s="8">
        <f t="shared" si="2"/>
        <v>0</v>
      </c>
      <c r="P12" s="21"/>
    </row>
    <row r="13" spans="1:16" x14ac:dyDescent="0.3">
      <c r="B13" s="1" t="s">
        <v>24</v>
      </c>
      <c r="C13" s="8">
        <v>500</v>
      </c>
      <c r="D13" s="27">
        <v>15</v>
      </c>
      <c r="E13" s="8">
        <f t="shared" si="0"/>
        <v>7500</v>
      </c>
      <c r="H13" s="27">
        <v>30</v>
      </c>
      <c r="I13" s="8">
        <f t="shared" si="1"/>
        <v>15000</v>
      </c>
      <c r="L13" s="27"/>
      <c r="M13" s="8">
        <f t="shared" si="2"/>
        <v>0</v>
      </c>
      <c r="P13" s="21"/>
    </row>
    <row r="14" spans="1:16" x14ac:dyDescent="0.3">
      <c r="B14" s="1" t="s">
        <v>26</v>
      </c>
      <c r="C14" s="8">
        <v>500</v>
      </c>
      <c r="D14" s="27">
        <v>5</v>
      </c>
      <c r="E14" s="8">
        <f t="shared" si="0"/>
        <v>2500</v>
      </c>
      <c r="H14" s="27">
        <v>10</v>
      </c>
      <c r="I14" s="8">
        <f t="shared" si="1"/>
        <v>5000</v>
      </c>
      <c r="L14" s="27"/>
      <c r="M14" s="8">
        <f t="shared" si="2"/>
        <v>0</v>
      </c>
      <c r="P14" s="21"/>
    </row>
    <row r="15" spans="1:16" ht="16.5" thickBot="1" x14ac:dyDescent="0.35">
      <c r="A15" s="11" t="s">
        <v>7</v>
      </c>
      <c r="B15" s="11"/>
      <c r="C15" s="12"/>
      <c r="D15" s="28"/>
      <c r="E15" s="12"/>
      <c r="F15" s="12"/>
      <c r="G15" s="13">
        <f>SUM(E16:E26)</f>
        <v>0</v>
      </c>
      <c r="H15" s="32"/>
      <c r="I15" s="16"/>
      <c r="J15" s="16"/>
      <c r="K15" s="15">
        <f>SUM(I16:I26)</f>
        <v>422000</v>
      </c>
      <c r="L15" s="33"/>
      <c r="M15" s="20"/>
      <c r="N15" s="20"/>
      <c r="O15" s="19">
        <f>SUM(M16:M26)</f>
        <v>321000</v>
      </c>
      <c r="P15" s="21"/>
    </row>
    <row r="16" spans="1:16" ht="16.5" thickTop="1" x14ac:dyDescent="0.3">
      <c r="B16" s="1" t="s">
        <v>25</v>
      </c>
      <c r="C16" s="8">
        <v>6000</v>
      </c>
      <c r="D16" s="27"/>
      <c r="E16" s="8">
        <f t="shared" ref="E16:E26" si="3">C16*D16</f>
        <v>0</v>
      </c>
      <c r="H16" s="27">
        <v>1</v>
      </c>
      <c r="I16" s="8">
        <f t="shared" ref="I16:I26" si="4">C16*H16</f>
        <v>6000</v>
      </c>
      <c r="L16" s="27"/>
      <c r="M16" s="8">
        <f t="shared" ref="M16:M26" si="5">C16*L16</f>
        <v>0</v>
      </c>
      <c r="P16" s="21"/>
    </row>
    <row r="17" spans="1:16" x14ac:dyDescent="0.3">
      <c r="B17" s="1" t="s">
        <v>66</v>
      </c>
      <c r="C17" s="8">
        <v>75000</v>
      </c>
      <c r="D17" s="27"/>
      <c r="E17" s="8">
        <f t="shared" si="3"/>
        <v>0</v>
      </c>
      <c r="H17" s="27">
        <v>1</v>
      </c>
      <c r="I17" s="8">
        <f t="shared" si="4"/>
        <v>75000</v>
      </c>
      <c r="L17" s="27"/>
      <c r="M17" s="8">
        <f t="shared" si="5"/>
        <v>0</v>
      </c>
      <c r="P17" s="21"/>
    </row>
    <row r="18" spans="1:16" x14ac:dyDescent="0.3">
      <c r="B18" s="1" t="s">
        <v>20</v>
      </c>
      <c r="C18" s="8">
        <v>30000</v>
      </c>
      <c r="D18" s="27"/>
      <c r="E18" s="8">
        <f t="shared" si="3"/>
        <v>0</v>
      </c>
      <c r="H18" s="27">
        <v>1</v>
      </c>
      <c r="I18" s="8">
        <f t="shared" si="4"/>
        <v>30000</v>
      </c>
      <c r="L18" s="27"/>
      <c r="M18" s="8">
        <f t="shared" si="5"/>
        <v>0</v>
      </c>
      <c r="P18" s="21"/>
    </row>
    <row r="19" spans="1:16" x14ac:dyDescent="0.3">
      <c r="B19" s="1" t="s">
        <v>21</v>
      </c>
      <c r="C19" s="8">
        <v>80000</v>
      </c>
      <c r="D19" s="27"/>
      <c r="E19" s="8">
        <f t="shared" si="3"/>
        <v>0</v>
      </c>
      <c r="H19" s="27">
        <v>1</v>
      </c>
      <c r="I19" s="8">
        <f t="shared" si="4"/>
        <v>80000</v>
      </c>
      <c r="L19" s="27"/>
      <c r="M19" s="8">
        <f t="shared" si="5"/>
        <v>0</v>
      </c>
      <c r="P19" s="21"/>
    </row>
    <row r="20" spans="1:16" x14ac:dyDescent="0.3">
      <c r="B20" s="1" t="s">
        <v>27</v>
      </c>
      <c r="C20" s="8">
        <v>30000</v>
      </c>
      <c r="D20" s="27"/>
      <c r="E20" s="8">
        <f t="shared" si="3"/>
        <v>0</v>
      </c>
      <c r="H20" s="27">
        <v>1</v>
      </c>
      <c r="I20" s="8">
        <f t="shared" si="4"/>
        <v>30000</v>
      </c>
      <c r="L20" s="27"/>
      <c r="M20" s="8">
        <f t="shared" si="5"/>
        <v>0</v>
      </c>
      <c r="P20" s="21"/>
    </row>
    <row r="21" spans="1:16" x14ac:dyDescent="0.3">
      <c r="B21" s="1" t="s">
        <v>23</v>
      </c>
      <c r="C21" s="8">
        <v>800</v>
      </c>
      <c r="D21" s="27"/>
      <c r="E21" s="8">
        <f t="shared" si="3"/>
        <v>0</v>
      </c>
      <c r="H21" s="27">
        <v>60</v>
      </c>
      <c r="I21" s="8">
        <f t="shared" si="4"/>
        <v>48000</v>
      </c>
      <c r="K21" s="6" t="s">
        <v>29</v>
      </c>
      <c r="L21" s="27">
        <v>60</v>
      </c>
      <c r="M21" s="8">
        <f t="shared" si="5"/>
        <v>48000</v>
      </c>
      <c r="O21" s="6" t="s">
        <v>29</v>
      </c>
      <c r="P21" s="21"/>
    </row>
    <row r="22" spans="1:16" x14ac:dyDescent="0.3">
      <c r="B22" s="1" t="s">
        <v>24</v>
      </c>
      <c r="C22" s="8">
        <v>500</v>
      </c>
      <c r="D22" s="27"/>
      <c r="E22" s="8">
        <f t="shared" si="3"/>
        <v>0</v>
      </c>
      <c r="H22" s="27">
        <v>60</v>
      </c>
      <c r="I22" s="8">
        <f t="shared" si="4"/>
        <v>30000</v>
      </c>
      <c r="K22" s="6" t="s">
        <v>29</v>
      </c>
      <c r="L22" s="27">
        <v>60</v>
      </c>
      <c r="M22" s="8">
        <f t="shared" si="5"/>
        <v>30000</v>
      </c>
      <c r="O22" s="6" t="s">
        <v>29</v>
      </c>
      <c r="P22" s="21"/>
    </row>
    <row r="23" spans="1:16" x14ac:dyDescent="0.3">
      <c r="B23" s="1" t="s">
        <v>28</v>
      </c>
      <c r="C23" s="8">
        <v>500</v>
      </c>
      <c r="D23" s="27"/>
      <c r="E23" s="8">
        <f t="shared" si="3"/>
        <v>0</v>
      </c>
      <c r="H23" s="27">
        <v>60</v>
      </c>
      <c r="I23" s="8">
        <f t="shared" si="4"/>
        <v>30000</v>
      </c>
      <c r="K23" s="6" t="s">
        <v>29</v>
      </c>
      <c r="L23" s="27">
        <v>60</v>
      </c>
      <c r="M23" s="8">
        <f t="shared" si="5"/>
        <v>30000</v>
      </c>
      <c r="O23" s="6" t="s">
        <v>29</v>
      </c>
      <c r="P23" s="21"/>
    </row>
    <row r="24" spans="1:16" x14ac:dyDescent="0.3">
      <c r="B24" s="1" t="s">
        <v>30</v>
      </c>
      <c r="C24" s="8">
        <v>3000</v>
      </c>
      <c r="D24" s="27"/>
      <c r="E24" s="8">
        <f t="shared" si="3"/>
        <v>0</v>
      </c>
      <c r="H24" s="27">
        <v>6</v>
      </c>
      <c r="I24" s="8">
        <f t="shared" si="4"/>
        <v>18000</v>
      </c>
      <c r="K24" s="6" t="s">
        <v>31</v>
      </c>
      <c r="L24" s="27">
        <v>6</v>
      </c>
      <c r="M24" s="8">
        <f t="shared" si="5"/>
        <v>18000</v>
      </c>
      <c r="O24" s="6" t="s">
        <v>31</v>
      </c>
      <c r="P24" s="21"/>
    </row>
    <row r="25" spans="1:16" x14ac:dyDescent="0.3">
      <c r="B25" s="1" t="s">
        <v>32</v>
      </c>
      <c r="C25" s="8">
        <v>200000</v>
      </c>
      <c r="D25" s="27"/>
      <c r="E25" s="8">
        <f t="shared" si="3"/>
        <v>0</v>
      </c>
      <c r="H25" s="27">
        <v>0.2</v>
      </c>
      <c r="I25" s="8">
        <f t="shared" si="4"/>
        <v>40000</v>
      </c>
      <c r="K25" s="6" t="s">
        <v>33</v>
      </c>
      <c r="L25" s="27">
        <v>0.8</v>
      </c>
      <c r="M25" s="8">
        <f t="shared" si="5"/>
        <v>160000</v>
      </c>
      <c r="O25" s="6" t="s">
        <v>33</v>
      </c>
      <c r="P25" s="21"/>
    </row>
    <row r="26" spans="1:16" x14ac:dyDescent="0.3">
      <c r="B26" s="1" t="s">
        <v>34</v>
      </c>
      <c r="C26" s="8">
        <v>70000</v>
      </c>
      <c r="D26" s="27"/>
      <c r="E26" s="8">
        <f t="shared" si="3"/>
        <v>0</v>
      </c>
      <c r="H26" s="27">
        <v>0.5</v>
      </c>
      <c r="I26" s="8">
        <f t="shared" si="4"/>
        <v>35000</v>
      </c>
      <c r="L26" s="27">
        <v>0.5</v>
      </c>
      <c r="M26" s="8">
        <f t="shared" si="5"/>
        <v>35000</v>
      </c>
      <c r="P26" s="21"/>
    </row>
    <row r="27" spans="1:16" ht="16.5" thickBot="1" x14ac:dyDescent="0.35">
      <c r="A27" s="11" t="s">
        <v>8</v>
      </c>
      <c r="B27" s="11"/>
      <c r="C27" s="12"/>
      <c r="D27" s="28"/>
      <c r="E27" s="12"/>
      <c r="F27" s="12"/>
      <c r="G27" s="13">
        <f>SUM(E28:E30)</f>
        <v>0</v>
      </c>
      <c r="H27" s="32"/>
      <c r="I27" s="16"/>
      <c r="J27" s="16"/>
      <c r="K27" s="15">
        <f>SUM(I28:I30)</f>
        <v>1400000</v>
      </c>
      <c r="L27" s="33"/>
      <c r="M27" s="20"/>
      <c r="N27" s="20"/>
      <c r="O27" s="19">
        <f>SUM(M28:M30)</f>
        <v>600000</v>
      </c>
      <c r="P27" s="21"/>
    </row>
    <row r="28" spans="1:16" ht="16.5" thickTop="1" x14ac:dyDescent="0.3">
      <c r="B28" s="1" t="s">
        <v>35</v>
      </c>
      <c r="C28" s="8">
        <v>1700000</v>
      </c>
      <c r="D28" s="27"/>
      <c r="E28" s="8">
        <f t="shared" ref="E28:E30" si="6">C28*D28</f>
        <v>0</v>
      </c>
      <c r="H28" s="27">
        <v>0.7</v>
      </c>
      <c r="I28" s="8">
        <f t="shared" ref="I28:I30" si="7">C28*H28</f>
        <v>1190000</v>
      </c>
      <c r="L28" s="27">
        <v>0.3</v>
      </c>
      <c r="M28" s="8">
        <f t="shared" ref="M28:M30" si="8">C28*L28</f>
        <v>510000</v>
      </c>
      <c r="P28" s="21"/>
    </row>
    <row r="29" spans="1:16" x14ac:dyDescent="0.3">
      <c r="B29" s="1" t="s">
        <v>36</v>
      </c>
      <c r="C29" s="8">
        <v>150000</v>
      </c>
      <c r="D29" s="27"/>
      <c r="E29" s="8">
        <f t="shared" si="6"/>
        <v>0</v>
      </c>
      <c r="H29" s="27">
        <v>0.7</v>
      </c>
      <c r="I29" s="8">
        <f t="shared" si="7"/>
        <v>105000</v>
      </c>
      <c r="L29" s="27">
        <v>0.3</v>
      </c>
      <c r="M29" s="8">
        <f t="shared" si="8"/>
        <v>45000</v>
      </c>
      <c r="P29" s="21"/>
    </row>
    <row r="30" spans="1:16" x14ac:dyDescent="0.3">
      <c r="B30" s="1" t="s">
        <v>34</v>
      </c>
      <c r="C30" s="8">
        <v>150000</v>
      </c>
      <c r="D30" s="27"/>
      <c r="E30" s="8">
        <f t="shared" si="6"/>
        <v>0</v>
      </c>
      <c r="H30" s="27">
        <v>0.7</v>
      </c>
      <c r="I30" s="8">
        <f t="shared" si="7"/>
        <v>105000</v>
      </c>
      <c r="L30" s="27">
        <v>0.3</v>
      </c>
      <c r="M30" s="8">
        <f t="shared" si="8"/>
        <v>45000</v>
      </c>
      <c r="P30" s="21"/>
    </row>
    <row r="31" spans="1:16" ht="16.5" thickBot="1" x14ac:dyDescent="0.35">
      <c r="A31" s="11" t="s">
        <v>9</v>
      </c>
      <c r="B31" s="11"/>
      <c r="C31" s="12"/>
      <c r="D31" s="28"/>
      <c r="E31" s="12"/>
      <c r="F31" s="12"/>
      <c r="G31" s="13">
        <f>SUM(E32:E37)</f>
        <v>0</v>
      </c>
      <c r="H31" s="32"/>
      <c r="I31" s="16"/>
      <c r="J31" s="16"/>
      <c r="K31" s="15">
        <f>SUM(I32:I37)</f>
        <v>0</v>
      </c>
      <c r="L31" s="33"/>
      <c r="M31" s="20"/>
      <c r="N31" s="20"/>
      <c r="O31" s="19">
        <f>SUM(M32:M37)</f>
        <v>1200000</v>
      </c>
      <c r="P31" s="21"/>
    </row>
    <row r="32" spans="1:16" ht="16.5" thickTop="1" x14ac:dyDescent="0.3">
      <c r="B32" s="1" t="s">
        <v>37</v>
      </c>
      <c r="C32" s="8">
        <v>1000000</v>
      </c>
      <c r="D32" s="27"/>
      <c r="E32" s="8">
        <f t="shared" ref="E32:E37" si="9">C32*D32</f>
        <v>0</v>
      </c>
      <c r="H32" s="27"/>
      <c r="I32" s="8">
        <f t="shared" ref="I32:I37" si="10">C32*H32</f>
        <v>0</v>
      </c>
      <c r="L32" s="27">
        <v>1</v>
      </c>
      <c r="M32" s="8">
        <f>C32*L32</f>
        <v>1000000</v>
      </c>
      <c r="P32" s="21"/>
    </row>
    <row r="33" spans="1:16" x14ac:dyDescent="0.3">
      <c r="B33" s="1" t="s">
        <v>38</v>
      </c>
      <c r="C33" s="8">
        <v>45000</v>
      </c>
      <c r="D33" s="27"/>
      <c r="E33" s="8">
        <f t="shared" si="9"/>
        <v>0</v>
      </c>
      <c r="H33" s="27"/>
      <c r="I33" s="8">
        <f t="shared" si="10"/>
        <v>0</v>
      </c>
      <c r="L33" s="27">
        <v>1</v>
      </c>
      <c r="M33" s="8">
        <f>C33*L33</f>
        <v>45000</v>
      </c>
      <c r="P33" s="21"/>
    </row>
    <row r="34" spans="1:16" x14ac:dyDescent="0.3">
      <c r="B34" s="1" t="s">
        <v>39</v>
      </c>
      <c r="C34" s="8">
        <v>7500</v>
      </c>
      <c r="D34" s="27"/>
      <c r="E34" s="8">
        <f t="shared" si="9"/>
        <v>0</v>
      </c>
      <c r="H34" s="27"/>
      <c r="I34" s="8">
        <f t="shared" si="10"/>
        <v>0</v>
      </c>
      <c r="L34" s="27">
        <v>1</v>
      </c>
      <c r="M34" s="8">
        <f>C34*L34</f>
        <v>7500</v>
      </c>
      <c r="P34" s="21"/>
    </row>
    <row r="35" spans="1:16" x14ac:dyDescent="0.3">
      <c r="B35" s="1" t="s">
        <v>24</v>
      </c>
      <c r="C35" s="8">
        <v>500</v>
      </c>
      <c r="D35" s="27"/>
      <c r="E35" s="8">
        <f t="shared" si="9"/>
        <v>0</v>
      </c>
      <c r="H35" s="27"/>
      <c r="I35" s="8">
        <f t="shared" si="10"/>
        <v>0</v>
      </c>
      <c r="L35" s="27">
        <v>45</v>
      </c>
      <c r="M35" s="8">
        <f>C35*L35</f>
        <v>22500</v>
      </c>
      <c r="P35" s="21"/>
    </row>
    <row r="36" spans="1:16" x14ac:dyDescent="0.3">
      <c r="B36" s="1" t="s">
        <v>40</v>
      </c>
      <c r="C36" s="8">
        <v>25000</v>
      </c>
      <c r="D36" s="27"/>
      <c r="E36" s="8">
        <f t="shared" si="9"/>
        <v>0</v>
      </c>
      <c r="H36" s="27"/>
      <c r="I36" s="8">
        <f t="shared" si="10"/>
        <v>0</v>
      </c>
      <c r="L36" s="27">
        <v>1</v>
      </c>
      <c r="M36" s="8">
        <f>C36*L36</f>
        <v>25000</v>
      </c>
      <c r="P36" s="21"/>
    </row>
    <row r="37" spans="1:16" x14ac:dyDescent="0.3">
      <c r="B37" s="1" t="s">
        <v>67</v>
      </c>
      <c r="C37" s="8">
        <v>100000</v>
      </c>
      <c r="D37" s="27"/>
      <c r="E37" s="8">
        <f t="shared" si="9"/>
        <v>0</v>
      </c>
      <c r="H37" s="27"/>
      <c r="I37" s="8">
        <f t="shared" si="10"/>
        <v>0</v>
      </c>
      <c r="L37" s="27">
        <v>1</v>
      </c>
      <c r="M37" s="8">
        <f>C37*L37</f>
        <v>100000</v>
      </c>
      <c r="P37" s="21"/>
    </row>
    <row r="38" spans="1:16" ht="16.5" thickBot="1" x14ac:dyDescent="0.35">
      <c r="A38" s="11" t="s">
        <v>10</v>
      </c>
      <c r="B38" s="11"/>
      <c r="C38" s="12"/>
      <c r="D38" s="28"/>
      <c r="E38" s="12"/>
      <c r="F38" s="12"/>
      <c r="G38" s="13">
        <f>SUM(E39:E45)</f>
        <v>0</v>
      </c>
      <c r="H38" s="32"/>
      <c r="I38" s="16"/>
      <c r="J38" s="16"/>
      <c r="K38" s="15">
        <f>SUM(J39:J45)</f>
        <v>360000</v>
      </c>
      <c r="L38" s="33"/>
      <c r="M38" s="20"/>
      <c r="N38" s="20"/>
      <c r="O38" s="19">
        <f>SUM(N39:N45)</f>
        <v>760000</v>
      </c>
      <c r="P38" s="21"/>
    </row>
    <row r="39" spans="1:16" ht="16.5" thickTop="1" x14ac:dyDescent="0.3">
      <c r="B39" s="1" t="s">
        <v>28</v>
      </c>
      <c r="C39" s="8">
        <v>500</v>
      </c>
      <c r="D39" s="27"/>
      <c r="E39" s="8">
        <f t="shared" ref="E39:E45" si="11">C39*D39</f>
        <v>0</v>
      </c>
      <c r="H39" s="27">
        <v>60</v>
      </c>
      <c r="J39" s="8">
        <f t="shared" ref="J39:J44" si="12">C39*H39</f>
        <v>30000</v>
      </c>
      <c r="K39" s="6" t="s">
        <v>41</v>
      </c>
      <c r="L39" s="27">
        <v>60</v>
      </c>
      <c r="N39" s="8">
        <f>C39*L39</f>
        <v>30000</v>
      </c>
      <c r="O39" s="6" t="s">
        <v>41</v>
      </c>
      <c r="P39" s="21"/>
    </row>
    <row r="40" spans="1:16" x14ac:dyDescent="0.3">
      <c r="B40" s="1" t="s">
        <v>42</v>
      </c>
      <c r="C40" s="8">
        <v>25000</v>
      </c>
      <c r="D40" s="27"/>
      <c r="E40" s="8">
        <f t="shared" si="11"/>
        <v>0</v>
      </c>
      <c r="H40" s="27">
        <v>4</v>
      </c>
      <c r="J40" s="8">
        <f t="shared" si="12"/>
        <v>100000</v>
      </c>
      <c r="K40" s="6" t="s">
        <v>43</v>
      </c>
      <c r="L40" s="27">
        <v>4</v>
      </c>
      <c r="N40" s="8">
        <f>C40*L40</f>
        <v>100000</v>
      </c>
      <c r="O40" s="6" t="s">
        <v>43</v>
      </c>
      <c r="P40" s="21"/>
    </row>
    <row r="41" spans="1:16" x14ac:dyDescent="0.3">
      <c r="B41" s="1" t="s">
        <v>44</v>
      </c>
      <c r="C41" s="8">
        <v>20000</v>
      </c>
      <c r="D41" s="27"/>
      <c r="E41" s="8">
        <f t="shared" si="11"/>
        <v>0</v>
      </c>
      <c r="H41" s="27"/>
      <c r="J41" s="8">
        <f t="shared" si="12"/>
        <v>0</v>
      </c>
      <c r="K41" s="6" t="s">
        <v>45</v>
      </c>
      <c r="L41" s="27">
        <v>10</v>
      </c>
      <c r="N41" s="8">
        <f>C41*L41</f>
        <v>200000</v>
      </c>
      <c r="O41" s="6" t="s">
        <v>45</v>
      </c>
      <c r="P41" s="21"/>
    </row>
    <row r="42" spans="1:16" x14ac:dyDescent="0.3">
      <c r="B42" s="1" t="s">
        <v>46</v>
      </c>
      <c r="C42" s="8">
        <v>80000</v>
      </c>
      <c r="D42" s="27"/>
      <c r="E42" s="8">
        <f t="shared" si="11"/>
        <v>0</v>
      </c>
      <c r="H42" s="27">
        <v>1</v>
      </c>
      <c r="J42" s="8">
        <f t="shared" si="12"/>
        <v>80000</v>
      </c>
      <c r="L42" s="27">
        <v>2</v>
      </c>
      <c r="N42" s="8">
        <f>C42*L42</f>
        <v>160000</v>
      </c>
      <c r="P42" s="21"/>
    </row>
    <row r="43" spans="1:16" x14ac:dyDescent="0.3">
      <c r="B43" s="1" t="s">
        <v>47</v>
      </c>
      <c r="C43" s="8">
        <v>100000</v>
      </c>
      <c r="D43" s="27"/>
      <c r="E43" s="8">
        <f t="shared" si="11"/>
        <v>0</v>
      </c>
      <c r="H43" s="27"/>
      <c r="J43" s="8">
        <f t="shared" si="12"/>
        <v>0</v>
      </c>
      <c r="L43" s="27">
        <v>1</v>
      </c>
      <c r="N43" s="8">
        <f>C43*L43</f>
        <v>100000</v>
      </c>
      <c r="P43" s="21"/>
    </row>
    <row r="44" spans="1:16" x14ac:dyDescent="0.3">
      <c r="B44" s="1" t="s">
        <v>48</v>
      </c>
      <c r="C44" s="8">
        <v>150000</v>
      </c>
      <c r="D44" s="27"/>
      <c r="E44" s="8">
        <f t="shared" si="11"/>
        <v>0</v>
      </c>
      <c r="H44" s="27">
        <v>1</v>
      </c>
      <c r="J44" s="8">
        <f t="shared" si="12"/>
        <v>150000</v>
      </c>
      <c r="L44" s="27">
        <v>1</v>
      </c>
      <c r="N44" s="8">
        <f>C44*L44</f>
        <v>150000</v>
      </c>
      <c r="P44" s="21"/>
    </row>
    <row r="45" spans="1:16" x14ac:dyDescent="0.3">
      <c r="B45" s="1" t="s">
        <v>42</v>
      </c>
      <c r="C45" s="8">
        <v>20000</v>
      </c>
      <c r="D45" s="27"/>
      <c r="E45" s="8">
        <f t="shared" si="11"/>
        <v>0</v>
      </c>
      <c r="H45" s="27"/>
      <c r="L45" s="27">
        <v>1</v>
      </c>
      <c r="N45" s="8">
        <f>C45*L45</f>
        <v>20000</v>
      </c>
      <c r="O45" s="6" t="s">
        <v>72</v>
      </c>
      <c r="P45" s="21"/>
    </row>
    <row r="46" spans="1:16" ht="16.5" thickBot="1" x14ac:dyDescent="0.35">
      <c r="A46" s="11" t="s">
        <v>11</v>
      </c>
      <c r="B46" s="11"/>
      <c r="C46" s="12"/>
      <c r="D46" s="28"/>
      <c r="E46" s="12"/>
      <c r="F46" s="12"/>
      <c r="G46" s="13">
        <f>SUM(E47:E51)</f>
        <v>0</v>
      </c>
      <c r="H46" s="32"/>
      <c r="I46" s="16"/>
      <c r="J46" s="16"/>
      <c r="K46" s="15">
        <f>SUM(I47:I51)</f>
        <v>0</v>
      </c>
      <c r="L46" s="33"/>
      <c r="M46" s="20"/>
      <c r="N46" s="20"/>
      <c r="O46" s="19">
        <f>SUM(N47:N51)</f>
        <v>465000</v>
      </c>
      <c r="P46" s="21"/>
    </row>
    <row r="47" spans="1:16" ht="16.5" thickTop="1" x14ac:dyDescent="0.3">
      <c r="B47" s="1" t="s">
        <v>50</v>
      </c>
      <c r="C47" s="8">
        <v>25000</v>
      </c>
      <c r="D47" s="27"/>
      <c r="E47" s="8">
        <f t="shared" ref="E47:E51" si="13">C47*D47</f>
        <v>0</v>
      </c>
      <c r="H47" s="27"/>
      <c r="I47" s="8">
        <f t="shared" ref="I47:I51" si="14">C47*H47</f>
        <v>0</v>
      </c>
      <c r="L47" s="27">
        <v>4</v>
      </c>
      <c r="N47" s="8">
        <f>C47*L47</f>
        <v>100000</v>
      </c>
      <c r="O47" s="6" t="s">
        <v>54</v>
      </c>
      <c r="P47" s="21"/>
    </row>
    <row r="48" spans="1:16" x14ac:dyDescent="0.3">
      <c r="B48" s="1" t="s">
        <v>51</v>
      </c>
      <c r="C48" s="8">
        <v>15000</v>
      </c>
      <c r="D48" s="27"/>
      <c r="E48" s="8">
        <f t="shared" si="13"/>
        <v>0</v>
      </c>
      <c r="H48" s="27"/>
      <c r="I48" s="8">
        <f t="shared" si="14"/>
        <v>0</v>
      </c>
      <c r="L48" s="27">
        <v>10</v>
      </c>
      <c r="N48" s="8">
        <f>C48*L48</f>
        <v>150000</v>
      </c>
      <c r="O48" s="6" t="s">
        <v>52</v>
      </c>
      <c r="P48" s="21"/>
    </row>
    <row r="49" spans="1:16" x14ac:dyDescent="0.3">
      <c r="B49" s="1" t="s">
        <v>65</v>
      </c>
      <c r="C49" s="8">
        <v>150000</v>
      </c>
      <c r="D49" s="27"/>
      <c r="E49" s="8">
        <f t="shared" si="13"/>
        <v>0</v>
      </c>
      <c r="H49" s="27"/>
      <c r="I49" s="8">
        <f t="shared" si="14"/>
        <v>0</v>
      </c>
      <c r="L49" s="27">
        <v>1</v>
      </c>
      <c r="N49" s="8">
        <f>C49*L49</f>
        <v>150000</v>
      </c>
      <c r="O49" s="6" t="s">
        <v>73</v>
      </c>
      <c r="P49" s="21"/>
    </row>
    <row r="50" spans="1:16" x14ac:dyDescent="0.3">
      <c r="B50" s="1" t="s">
        <v>53</v>
      </c>
      <c r="C50" s="8">
        <v>15000</v>
      </c>
      <c r="D50" s="27"/>
      <c r="E50" s="8">
        <f t="shared" si="13"/>
        <v>0</v>
      </c>
      <c r="H50" s="27"/>
      <c r="I50" s="8">
        <f t="shared" si="14"/>
        <v>0</v>
      </c>
      <c r="L50" s="27">
        <v>1</v>
      </c>
      <c r="N50" s="8">
        <f>C50*L50</f>
        <v>15000</v>
      </c>
      <c r="O50" s="6" t="s">
        <v>72</v>
      </c>
      <c r="P50" s="21"/>
    </row>
    <row r="51" spans="1:16" x14ac:dyDescent="0.3">
      <c r="B51" s="1" t="s">
        <v>65</v>
      </c>
      <c r="C51" s="8">
        <v>50000</v>
      </c>
      <c r="D51" s="27"/>
      <c r="E51" s="8">
        <f t="shared" si="13"/>
        <v>0</v>
      </c>
      <c r="H51" s="27"/>
      <c r="I51" s="8">
        <f t="shared" si="14"/>
        <v>0</v>
      </c>
      <c r="L51" s="27">
        <v>1</v>
      </c>
      <c r="N51" s="8">
        <f>C51*L51</f>
        <v>50000</v>
      </c>
      <c r="O51" s="6" t="s">
        <v>72</v>
      </c>
      <c r="P51" s="21"/>
    </row>
    <row r="52" spans="1:16" ht="16.5" thickBot="1" x14ac:dyDescent="0.35">
      <c r="A52" s="11" t="s">
        <v>12</v>
      </c>
      <c r="B52" s="11"/>
      <c r="C52" s="12"/>
      <c r="D52" s="28"/>
      <c r="E52" s="12"/>
      <c r="F52" s="12"/>
      <c r="G52" s="13">
        <f>SUM(E53:E55)</f>
        <v>0</v>
      </c>
      <c r="H52" s="32"/>
      <c r="I52" s="16"/>
      <c r="J52" s="16"/>
      <c r="K52" s="15">
        <f>SUM(I53:I55)</f>
        <v>0</v>
      </c>
      <c r="L52" s="33"/>
      <c r="M52" s="20"/>
      <c r="N52" s="20"/>
      <c r="O52" s="19">
        <f>SUM(N53:N55)</f>
        <v>180000</v>
      </c>
      <c r="P52" s="21"/>
    </row>
    <row r="53" spans="1:16" ht="16.5" thickTop="1" x14ac:dyDescent="0.3">
      <c r="B53" s="1" t="s">
        <v>55</v>
      </c>
      <c r="C53" s="8">
        <v>120000</v>
      </c>
      <c r="D53" s="27"/>
      <c r="E53" s="8">
        <f t="shared" ref="E53:E55" si="15">C53*D53</f>
        <v>0</v>
      </c>
      <c r="H53" s="27"/>
      <c r="I53" s="8">
        <f t="shared" ref="I53:I55" si="16">C53*H53</f>
        <v>0</v>
      </c>
      <c r="L53" s="27">
        <v>1</v>
      </c>
      <c r="N53" s="8">
        <f>C53*L53</f>
        <v>120000</v>
      </c>
      <c r="O53" s="6" t="s">
        <v>73</v>
      </c>
      <c r="P53" s="21"/>
    </row>
    <row r="54" spans="1:16" x14ac:dyDescent="0.3">
      <c r="B54" s="1" t="s">
        <v>56</v>
      </c>
      <c r="C54" s="8">
        <v>50000</v>
      </c>
      <c r="D54" s="27"/>
      <c r="E54" s="8">
        <f t="shared" si="15"/>
        <v>0</v>
      </c>
      <c r="H54" s="27"/>
      <c r="I54" s="8">
        <f t="shared" si="16"/>
        <v>0</v>
      </c>
      <c r="L54" s="27">
        <v>1</v>
      </c>
      <c r="N54" s="8">
        <f>C54*L54</f>
        <v>50000</v>
      </c>
      <c r="O54" s="6" t="s">
        <v>73</v>
      </c>
      <c r="P54" s="21"/>
    </row>
    <row r="55" spans="1:16" x14ac:dyDescent="0.3">
      <c r="B55" s="1" t="s">
        <v>57</v>
      </c>
      <c r="C55" s="8">
        <v>10000</v>
      </c>
      <c r="D55" s="27"/>
      <c r="E55" s="8">
        <f t="shared" si="15"/>
        <v>0</v>
      </c>
      <c r="H55" s="27"/>
      <c r="I55" s="8">
        <f t="shared" si="16"/>
        <v>0</v>
      </c>
      <c r="L55" s="27">
        <v>1</v>
      </c>
      <c r="N55" s="8">
        <f>C55*L55</f>
        <v>10000</v>
      </c>
      <c r="O55" s="6" t="s">
        <v>72</v>
      </c>
      <c r="P55" s="21"/>
    </row>
    <row r="56" spans="1:16" ht="16.5" thickBot="1" x14ac:dyDescent="0.35">
      <c r="A56" s="11" t="s">
        <v>49</v>
      </c>
      <c r="B56" s="11"/>
      <c r="C56" s="12"/>
      <c r="D56" s="28"/>
      <c r="E56" s="12"/>
      <c r="F56" s="12"/>
      <c r="G56" s="13">
        <f>SUM(E57:E64)</f>
        <v>0</v>
      </c>
      <c r="H56" s="32"/>
      <c r="I56" s="16"/>
      <c r="J56" s="16"/>
      <c r="K56" s="15">
        <f>SUM(J57:J64)</f>
        <v>85700</v>
      </c>
      <c r="L56" s="33"/>
      <c r="M56" s="20"/>
      <c r="N56" s="20"/>
      <c r="O56" s="19">
        <f>SUM(N57:N64)</f>
        <v>353790</v>
      </c>
      <c r="P56" s="21"/>
    </row>
    <row r="57" spans="1:16" ht="16.5" thickTop="1" x14ac:dyDescent="0.3">
      <c r="B57" s="1" t="s">
        <v>58</v>
      </c>
      <c r="C57" s="8">
        <v>1500</v>
      </c>
      <c r="D57" s="27"/>
      <c r="E57" s="8">
        <f t="shared" ref="E57:E64" si="17">C57*D57</f>
        <v>0</v>
      </c>
      <c r="H57" s="27"/>
      <c r="I57" s="8">
        <f>C57*H57</f>
        <v>0</v>
      </c>
      <c r="L57" s="27">
        <v>2</v>
      </c>
      <c r="N57" s="8">
        <f>C57*L57</f>
        <v>3000</v>
      </c>
      <c r="O57" s="6" t="s">
        <v>96</v>
      </c>
      <c r="P57" s="21"/>
    </row>
    <row r="58" spans="1:16" x14ac:dyDescent="0.3">
      <c r="B58" s="1" t="s">
        <v>59</v>
      </c>
      <c r="C58" s="8">
        <v>47000</v>
      </c>
      <c r="D58" s="27"/>
      <c r="E58" s="8">
        <f t="shared" si="17"/>
        <v>0</v>
      </c>
      <c r="H58" s="27">
        <v>1</v>
      </c>
      <c r="I58" s="8">
        <v>0</v>
      </c>
      <c r="J58" s="8">
        <f>C58*H58</f>
        <v>47000</v>
      </c>
      <c r="K58" s="6" t="s">
        <v>90</v>
      </c>
      <c r="L58" s="27">
        <v>2</v>
      </c>
      <c r="N58" s="8">
        <f>C58*L58</f>
        <v>94000</v>
      </c>
      <c r="O58" s="6" t="s">
        <v>93</v>
      </c>
      <c r="P58" s="21"/>
    </row>
    <row r="59" spans="1:16" x14ac:dyDescent="0.3">
      <c r="B59" s="1" t="s">
        <v>60</v>
      </c>
      <c r="C59" s="8">
        <v>38700</v>
      </c>
      <c r="D59" s="27"/>
      <c r="E59" s="8">
        <f t="shared" si="17"/>
        <v>0</v>
      </c>
      <c r="H59" s="27">
        <v>1</v>
      </c>
      <c r="I59" s="8">
        <v>0</v>
      </c>
      <c r="J59" s="8">
        <f>C59*H59</f>
        <v>38700</v>
      </c>
      <c r="K59" s="6" t="s">
        <v>91</v>
      </c>
      <c r="L59" s="27">
        <v>2</v>
      </c>
      <c r="N59" s="8">
        <f>C59*L59</f>
        <v>77400</v>
      </c>
      <c r="O59" s="6" t="s">
        <v>91</v>
      </c>
      <c r="P59" s="21"/>
    </row>
    <row r="60" spans="1:16" x14ac:dyDescent="0.3">
      <c r="B60" s="1" t="s">
        <v>64</v>
      </c>
      <c r="C60" s="8">
        <v>50000</v>
      </c>
      <c r="D60" s="27"/>
      <c r="E60" s="8">
        <f t="shared" si="17"/>
        <v>0</v>
      </c>
      <c r="H60" s="27"/>
      <c r="I60" s="8">
        <f t="shared" ref="I60:I64" si="18">C60*H60</f>
        <v>0</v>
      </c>
      <c r="L60" s="27">
        <v>2</v>
      </c>
      <c r="N60" s="8">
        <f>C60*L60</f>
        <v>100000</v>
      </c>
      <c r="O60" s="6" t="s">
        <v>94</v>
      </c>
      <c r="P60" s="21"/>
    </row>
    <row r="61" spans="1:16" x14ac:dyDescent="0.3">
      <c r="B61" s="1" t="s">
        <v>61</v>
      </c>
      <c r="C61" s="8">
        <v>15695</v>
      </c>
      <c r="D61" s="27"/>
      <c r="E61" s="8">
        <f t="shared" si="17"/>
        <v>0</v>
      </c>
      <c r="H61" s="27"/>
      <c r="I61" s="8">
        <f t="shared" si="18"/>
        <v>0</v>
      </c>
      <c r="K61" s="6" t="s">
        <v>62</v>
      </c>
      <c r="L61" s="27">
        <v>2</v>
      </c>
      <c r="N61" s="8">
        <f>C61*L61</f>
        <v>31390</v>
      </c>
      <c r="O61" s="6" t="s">
        <v>62</v>
      </c>
      <c r="P61" s="21"/>
    </row>
    <row r="62" spans="1:16" x14ac:dyDescent="0.3">
      <c r="B62" s="1" t="s">
        <v>63</v>
      </c>
      <c r="C62" s="8">
        <v>24000</v>
      </c>
      <c r="D62" s="27"/>
      <c r="E62" s="8">
        <f t="shared" si="17"/>
        <v>0</v>
      </c>
      <c r="H62" s="27"/>
      <c r="I62" s="8">
        <f t="shared" si="18"/>
        <v>0</v>
      </c>
      <c r="K62" s="6" t="s">
        <v>92</v>
      </c>
      <c r="L62" s="27">
        <v>2</v>
      </c>
      <c r="N62" s="8">
        <f>C62*L62</f>
        <v>48000</v>
      </c>
      <c r="O62" s="6" t="s">
        <v>95</v>
      </c>
      <c r="P62" s="21"/>
    </row>
    <row r="63" spans="1:16" x14ac:dyDescent="0.3">
      <c r="D63" s="27"/>
      <c r="E63" s="8">
        <f t="shared" si="17"/>
        <v>0</v>
      </c>
      <c r="H63" s="27"/>
      <c r="I63" s="8">
        <f t="shared" si="18"/>
        <v>0</v>
      </c>
      <c r="L63" s="27"/>
      <c r="P63" s="21"/>
    </row>
    <row r="64" spans="1:16" x14ac:dyDescent="0.3">
      <c r="D64" s="29"/>
      <c r="E64" s="8">
        <f t="shared" si="17"/>
        <v>0</v>
      </c>
      <c r="H64" s="29"/>
      <c r="I64" s="8">
        <f t="shared" si="18"/>
        <v>0</v>
      </c>
      <c r="L64" s="29"/>
      <c r="P64" s="21"/>
    </row>
    <row r="65" spans="1:16" ht="16.5" thickBot="1" x14ac:dyDescent="0.35">
      <c r="A65" s="11"/>
      <c r="B65" s="11"/>
      <c r="C65" s="37" t="s">
        <v>13</v>
      </c>
      <c r="D65" s="37"/>
      <c r="E65" s="37"/>
      <c r="F65" s="14"/>
      <c r="G65" s="13">
        <f>SUM(G6:G56)</f>
        <v>48000</v>
      </c>
      <c r="H65" s="38"/>
      <c r="I65" s="39"/>
      <c r="J65" s="17"/>
      <c r="K65" s="15">
        <f>SUM(K6:K56)</f>
        <v>2386700</v>
      </c>
      <c r="L65" s="46"/>
      <c r="M65" s="47"/>
      <c r="N65" s="36"/>
      <c r="O65" s="19">
        <f>SUM(O6:O56)</f>
        <v>3879790</v>
      </c>
      <c r="P65" s="21"/>
    </row>
    <row r="66" spans="1:16" ht="16.5" thickTop="1" x14ac:dyDescent="0.3"/>
    <row r="68" spans="1:16" x14ac:dyDescent="0.3">
      <c r="A68" s="1" t="s">
        <v>97</v>
      </c>
      <c r="B68" s="1" t="s">
        <v>76</v>
      </c>
      <c r="C68" s="8">
        <f>G65</f>
        <v>48000</v>
      </c>
    </row>
    <row r="69" spans="1:16" x14ac:dyDescent="0.3">
      <c r="B69" s="1" t="s">
        <v>77</v>
      </c>
      <c r="C69" s="8">
        <v>0</v>
      </c>
    </row>
    <row r="70" spans="1:16" x14ac:dyDescent="0.3">
      <c r="B70" s="1" t="s">
        <v>78</v>
      </c>
      <c r="C70" s="8">
        <f>K6+K15+K27+K31</f>
        <v>1941000</v>
      </c>
    </row>
    <row r="71" spans="1:16" x14ac:dyDescent="0.3">
      <c r="B71" s="1" t="s">
        <v>79</v>
      </c>
      <c r="C71" s="8">
        <f>K38+K46+K52+K56</f>
        <v>445700</v>
      </c>
    </row>
    <row r="72" spans="1:16" x14ac:dyDescent="0.3">
      <c r="B72" s="1" t="s">
        <v>80</v>
      </c>
      <c r="C72" s="8">
        <f>O6+O15+O27+O31</f>
        <v>2121000</v>
      </c>
    </row>
    <row r="73" spans="1:16" x14ac:dyDescent="0.3">
      <c r="B73" s="1" t="s">
        <v>81</v>
      </c>
      <c r="C73" s="8">
        <f>O38+O46+O52+O56</f>
        <v>1758790</v>
      </c>
    </row>
    <row r="74" spans="1:16" x14ac:dyDescent="0.3">
      <c r="B74" s="49" t="s">
        <v>82</v>
      </c>
      <c r="C74" s="48">
        <f>K65+O65</f>
        <v>6266490</v>
      </c>
    </row>
    <row r="76" spans="1:16" x14ac:dyDescent="0.3">
      <c r="A76" s="1" t="s">
        <v>98</v>
      </c>
      <c r="B76" s="1" t="s">
        <v>83</v>
      </c>
      <c r="C76" s="8">
        <v>4000000</v>
      </c>
    </row>
    <row r="77" spans="1:16" x14ac:dyDescent="0.3">
      <c r="B77" s="1" t="s">
        <v>84</v>
      </c>
      <c r="C77" s="34">
        <f>C76/C74</f>
        <v>0.63831586741541113</v>
      </c>
    </row>
    <row r="78" spans="1:16" x14ac:dyDescent="0.3">
      <c r="B78" s="1" t="s">
        <v>85</v>
      </c>
      <c r="C78" s="35">
        <f>C76/(C70+C72)</f>
        <v>0.98473658296405708</v>
      </c>
    </row>
    <row r="79" spans="1:16" x14ac:dyDescent="0.3">
      <c r="B79" s="1" t="s">
        <v>86</v>
      </c>
      <c r="C79" s="8">
        <v>500000</v>
      </c>
    </row>
    <row r="80" spans="1:16" x14ac:dyDescent="0.3">
      <c r="B80" s="1" t="s">
        <v>87</v>
      </c>
      <c r="C80" s="8">
        <v>900000</v>
      </c>
    </row>
    <row r="81" spans="2:3" x14ac:dyDescent="0.3">
      <c r="B81" s="1" t="s">
        <v>88</v>
      </c>
      <c r="C81" s="8">
        <v>866490</v>
      </c>
    </row>
    <row r="82" spans="2:3" x14ac:dyDescent="0.3">
      <c r="B82" s="49" t="s">
        <v>99</v>
      </c>
      <c r="C82" s="48">
        <f>C76+C79+C80+C81</f>
        <v>6266490</v>
      </c>
    </row>
  </sheetData>
  <mergeCells count="6">
    <mergeCell ref="C65:E65"/>
    <mergeCell ref="H65:I65"/>
    <mergeCell ref="C5:G5"/>
    <mergeCell ref="H5:K5"/>
    <mergeCell ref="L5:O5"/>
    <mergeCell ref="L65:M65"/>
  </mergeCells>
  <pageMargins left="0.7" right="0.7" top="0.75" bottom="0.75" header="0.3" footer="0.3"/>
  <pageSetup paperSize="8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30DA533-9992-467A-8F39-EC096464F9BD}"/>
</file>

<file path=customXml/itemProps2.xml><?xml version="1.0" encoding="utf-8"?>
<ds:datastoreItem xmlns:ds="http://schemas.openxmlformats.org/officeDocument/2006/customXml" ds:itemID="{A3064CC7-9332-4388-9908-1C645E5B057A}"/>
</file>

<file path=customXml/itemProps3.xml><?xml version="1.0" encoding="utf-8"?>
<ds:datastoreItem xmlns:ds="http://schemas.openxmlformats.org/officeDocument/2006/customXml" ds:itemID="{0DA3760A-D335-4C52-986B-88C0E4ECE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Trowsdale James</cp:lastModifiedBy>
  <cp:lastPrinted>2017-09-19T15:14:38Z</cp:lastPrinted>
  <dcterms:created xsi:type="dcterms:W3CDTF">2017-09-13T09:00:19Z</dcterms:created>
  <dcterms:modified xsi:type="dcterms:W3CDTF">2017-09-22T14:35:21Z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