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https://hull2017.sharepoint.com/Projects/Land of Green Ginger/A_Budget/Month end variance analysis/"/>
    </mc:Choice>
  </mc:AlternateContent>
  <bookViews>
    <workbookView xWindow="0" yWindow="0" windowWidth="19200" windowHeight="6075"/>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1" l="1"/>
  <c r="N31" i="1"/>
  <c r="M31" i="1"/>
  <c r="AH29" i="1"/>
  <c r="AJ29" i="1" s="1"/>
  <c r="AL29" i="1" s="1"/>
  <c r="I29" i="1"/>
  <c r="AH28" i="1"/>
  <c r="AJ28" i="1" s="1"/>
  <c r="AL28" i="1" s="1"/>
  <c r="I28" i="1"/>
  <c r="AH27" i="1"/>
  <c r="AJ27" i="1" s="1"/>
  <c r="AL27" i="1" s="1"/>
  <c r="I27" i="1"/>
  <c r="C28" i="1"/>
  <c r="AJ26" i="1"/>
  <c r="AL26" i="1" s="1"/>
  <c r="AH26" i="1"/>
  <c r="I26" i="1"/>
  <c r="AH25" i="1"/>
  <c r="AJ25" i="1" s="1"/>
  <c r="AL25" i="1" s="1"/>
  <c r="I25" i="1"/>
  <c r="AH24" i="1"/>
  <c r="AJ24" i="1" s="1"/>
  <c r="AL24" i="1" s="1"/>
  <c r="I24" i="1"/>
  <c r="AH23" i="1"/>
  <c r="AJ23" i="1" s="1"/>
  <c r="AL23" i="1" s="1"/>
  <c r="I23" i="1"/>
  <c r="AH22" i="1"/>
  <c r="AJ22" i="1" s="1"/>
  <c r="AL22" i="1" s="1"/>
  <c r="I22" i="1"/>
  <c r="AH21" i="1"/>
  <c r="AJ21" i="1" s="1"/>
  <c r="AL21" i="1" s="1"/>
  <c r="I21" i="1"/>
  <c r="AH20" i="1"/>
  <c r="AJ20" i="1" s="1"/>
  <c r="AL20" i="1" s="1"/>
  <c r="I20" i="1"/>
  <c r="AH19" i="1"/>
  <c r="AJ19" i="1" s="1"/>
  <c r="AL19" i="1" s="1"/>
  <c r="I19" i="1"/>
  <c r="AH18" i="1"/>
  <c r="AJ18" i="1" s="1"/>
  <c r="AL18" i="1" s="1"/>
  <c r="I18" i="1"/>
  <c r="AH17" i="1"/>
  <c r="AJ17" i="1" s="1"/>
  <c r="AL17" i="1" s="1"/>
  <c r="I17" i="1"/>
  <c r="AH16" i="1"/>
  <c r="AJ16" i="1" s="1"/>
  <c r="AL16" i="1" s="1"/>
  <c r="I16" i="1"/>
  <c r="AH15" i="1"/>
  <c r="AJ15" i="1" s="1"/>
  <c r="AL15" i="1" s="1"/>
  <c r="I15" i="1"/>
  <c r="AH14" i="1"/>
  <c r="AJ14" i="1" s="1"/>
  <c r="AL14" i="1" s="1"/>
  <c r="I14" i="1"/>
  <c r="AH13" i="1"/>
  <c r="AJ13" i="1" s="1"/>
  <c r="AL13" i="1" s="1"/>
  <c r="I13" i="1"/>
  <c r="AH12" i="1"/>
  <c r="AJ12" i="1" s="1"/>
  <c r="AL12" i="1" s="1"/>
  <c r="I12" i="1"/>
  <c r="AH11" i="1"/>
  <c r="AJ11" i="1" s="1"/>
  <c r="AL11" i="1" s="1"/>
  <c r="I11" i="1"/>
  <c r="AH10" i="1"/>
  <c r="AJ10" i="1" s="1"/>
  <c r="AL10" i="1" s="1"/>
  <c r="I10" i="1"/>
  <c r="AH9" i="1"/>
  <c r="AJ9" i="1" s="1"/>
  <c r="AL9" i="1" s="1"/>
  <c r="I9" i="1"/>
  <c r="AN31" i="1"/>
  <c r="AH8" i="1"/>
  <c r="AJ8" i="1" s="1"/>
  <c r="AL8" i="1" s="1"/>
  <c r="I8" i="1"/>
  <c r="AH7" i="1"/>
  <c r="AJ7" i="1" s="1"/>
  <c r="AL7" i="1" s="1"/>
  <c r="I7" i="1"/>
  <c r="AH6" i="1"/>
  <c r="AJ6" i="1" s="1"/>
  <c r="AL6" i="1" s="1"/>
  <c r="I6" i="1"/>
  <c r="Z5" i="1"/>
  <c r="AH5" i="1"/>
  <c r="K5" i="1"/>
  <c r="K31" i="1" s="1"/>
  <c r="I5" i="1"/>
  <c r="Z31" i="1"/>
  <c r="Y31" i="1"/>
  <c r="X31" i="1"/>
  <c r="W31" i="1"/>
  <c r="V31" i="1"/>
  <c r="U31" i="1"/>
  <c r="T31" i="1"/>
  <c r="S31" i="1"/>
  <c r="R31" i="1"/>
  <c r="Q31" i="1"/>
  <c r="P31" i="1"/>
  <c r="I4" i="1"/>
  <c r="H31" i="1"/>
  <c r="C5" i="1"/>
  <c r="AJ5" i="1" l="1"/>
  <c r="AL5" i="1" s="1"/>
  <c r="I31" i="1"/>
  <c r="AH4" i="1"/>
  <c r="AH31" i="1" l="1"/>
  <c r="AJ4" i="1"/>
  <c r="AL4" i="1" l="1"/>
  <c r="AL31" i="1" s="1"/>
  <c r="AJ31" i="1"/>
</calcChain>
</file>

<file path=xl/sharedStrings.xml><?xml version="1.0" encoding="utf-8"?>
<sst xmlns="http://schemas.openxmlformats.org/spreadsheetml/2006/main" count="172" uniqueCount="101">
  <si>
    <t>PROGRAMMING</t>
  </si>
  <si>
    <t>Forecast</t>
  </si>
  <si>
    <t>To Date</t>
  </si>
  <si>
    <t>Total</t>
  </si>
  <si>
    <t>Movement</t>
  </si>
  <si>
    <t>Encumburance</t>
  </si>
  <si>
    <t>SA Code</t>
  </si>
  <si>
    <t>Project</t>
  </si>
  <si>
    <t>Exec Producer</t>
  </si>
  <si>
    <t>Producer</t>
  </si>
  <si>
    <t>Schedule</t>
  </si>
  <si>
    <t>Actual</t>
  </si>
  <si>
    <t>Variance</t>
  </si>
  <si>
    <t>May</t>
  </si>
  <si>
    <t>NONE</t>
  </si>
  <si>
    <t>Remainder</t>
  </si>
  <si>
    <t>Liam</t>
  </si>
  <si>
    <t>Lindsey A</t>
  </si>
  <si>
    <t>N</t>
  </si>
  <si>
    <t>Sep</t>
  </si>
  <si>
    <t>BFI</t>
  </si>
  <si>
    <t>Jan</t>
  </si>
  <si>
    <t>Apr</t>
  </si>
  <si>
    <t>TBA</t>
  </si>
  <si>
    <t>Oct</t>
  </si>
  <si>
    <t>Cian</t>
  </si>
  <si>
    <t>Feb</t>
  </si>
  <si>
    <t>KATY FULLER</t>
  </si>
  <si>
    <t>C700</t>
  </si>
  <si>
    <t>Back To Ours</t>
  </si>
  <si>
    <t>Katy</t>
  </si>
  <si>
    <t>Louise</t>
  </si>
  <si>
    <t>Back To OursRevenue line</t>
  </si>
  <si>
    <t>C601</t>
  </si>
  <si>
    <t>BFI Back To Ours</t>
  </si>
  <si>
    <t>C395</t>
  </si>
  <si>
    <t>Central Costs</t>
  </si>
  <si>
    <t>C301</t>
  </si>
  <si>
    <t>Circus Programme</t>
  </si>
  <si>
    <t>Outdoor Event II</t>
  </si>
  <si>
    <t>C302</t>
  </si>
  <si>
    <t>Circus Skills Development</t>
  </si>
  <si>
    <t>C300</t>
  </si>
  <si>
    <t>DePart</t>
  </si>
  <si>
    <t>C090</t>
  </si>
  <si>
    <t xml:space="preserve">FREEDOM FESTIVAL </t>
  </si>
  <si>
    <t>Sam &amp; Katy</t>
  </si>
  <si>
    <t>I003</t>
  </si>
  <si>
    <t>Land of Green GingerHouse</t>
  </si>
  <si>
    <t xml:space="preserve">LAND OF GREEN GINGER </t>
  </si>
  <si>
    <t>I001</t>
  </si>
  <si>
    <t>Land of Green GingerUmbrella</t>
  </si>
  <si>
    <t>I004</t>
  </si>
  <si>
    <t>Land of Green GingerPeriplum</t>
  </si>
  <si>
    <t>I005</t>
  </si>
  <si>
    <t>Land of Green GingerJoshua Sofaer</t>
  </si>
  <si>
    <t>I006</t>
  </si>
  <si>
    <t>Land of Green GingerLone Twin</t>
  </si>
  <si>
    <t>I007</t>
  </si>
  <si>
    <t>Land of Green GingerAswarm</t>
  </si>
  <si>
    <t>I008</t>
  </si>
  <si>
    <t>Land of Green GingerDavy &amp; Kirstin McGuire</t>
  </si>
  <si>
    <t>I009</t>
  </si>
  <si>
    <t>Land of Green GingerMacnas</t>
  </si>
  <si>
    <t>I010</t>
  </si>
  <si>
    <t>Land of Green GingerCrates</t>
  </si>
  <si>
    <t>I011</t>
  </si>
  <si>
    <t>Land of Green GingerTime Capsule</t>
  </si>
  <si>
    <t>I012</t>
  </si>
  <si>
    <t>Land of Green GingerBook</t>
  </si>
  <si>
    <t>I013</t>
  </si>
  <si>
    <t>Land of Green GingerInstitute</t>
  </si>
  <si>
    <t>I014</t>
  </si>
  <si>
    <t>Land of Green GingerMarketing</t>
  </si>
  <si>
    <t>C120</t>
  </si>
  <si>
    <t>Southpaw</t>
  </si>
  <si>
    <t>C080</t>
  </si>
  <si>
    <t>One Day, Maybe</t>
  </si>
  <si>
    <t>One Day, MaybeRevenue line</t>
  </si>
  <si>
    <t>C070</t>
  </si>
  <si>
    <t>Turner Prize</t>
  </si>
  <si>
    <t xml:space="preserve">DANCE </t>
  </si>
  <si>
    <t>NEIGHBOURHOOD FESTIVAL TN</t>
  </si>
  <si>
    <t>CENTRAL COSTS</t>
  </si>
  <si>
    <t xml:space="preserve">CIRCUS </t>
  </si>
  <si>
    <t>SITE SPECIFIC EVENTS</t>
  </si>
  <si>
    <t>DREAM THINK SPEAK</t>
  </si>
  <si>
    <t xml:space="preserve">TURNER PRIZE </t>
  </si>
  <si>
    <t>MONTH END MANAGEMENT ACCOUNTS - JULY</t>
  </si>
  <si>
    <t>Forecast wrong on here.  Live budget template shows zero for July and £5,131 for August</t>
  </si>
  <si>
    <t>Grant to Freedom Festival not paid.  Have asked Sandra to understand why</t>
  </si>
  <si>
    <t>£7k forecast to be paid to TGE in August, was paid in July</t>
  </si>
  <si>
    <t>Timing of spend on hotel accommodation</t>
  </si>
  <si>
    <t>TG Production budget paid earlier than forecast</t>
  </si>
  <si>
    <t>Walk the plank commission paid in July, was forecast for august</t>
  </si>
  <si>
    <t>Payment to Southpaw not made</t>
  </si>
  <si>
    <t>Variance analysis</t>
  </si>
  <si>
    <t>Aswarm commission £30,125, was forecast for  payment in August but was paid in July</t>
  </si>
  <si>
    <t>??? Incorrect forecast??</t>
  </si>
  <si>
    <t>Forecast timing of the payment for filming incorrectly</t>
  </si>
  <si>
    <t>Final costs on May festival not paid in July as expected e.g. Leeds film festival, Photography, evaluation etc and forecast slightly too high.  Amended foecast in live template for Aug (August forecast now £6,209)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</si>
</sst>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s>
  <cellStyleXfs count="1">
    <xf numFmtId="0" fontId="0" fillId="0" borderId="0"/>
  </cellStyleXfs>
  <cellXfs count="2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0" xfId="0" applyFont="1" applyFill="1" applyBorder="1"/>
    <xf numFmtId="0" fontId="1" fillId="2" borderId="4" xfId="0" applyFont="1" applyFill="1" applyBorder="1"/>
    <xf numFmtId="0" fontId="1" fillId="2" borderId="5" xfId="0" applyFont="1" applyFill="1" applyBorder="1"/>
    <xf numFmtId="17" fontId="0" fillId="2" borderId="0" xfId="0" applyNumberFormat="1" applyFill="1"/>
    <xf numFmtId="17" fontId="1" fillId="2" borderId="2" xfId="0" applyNumberFormat="1" applyFont="1" applyFill="1" applyBorder="1"/>
    <xf numFmtId="0" fontId="0" fillId="2" borderId="0" xfId="0" applyFill="1"/>
    <xf numFmtId="17" fontId="1" fillId="2" borderId="3" xfId="0" applyNumberFormat="1" applyFont="1" applyFill="1" applyBorder="1"/>
    <xf numFmtId="0" fontId="0" fillId="0" borderId="0" xfId="0" applyAlignment="1">
      <alignment horizontal="left"/>
    </xf>
    <xf numFmtId="164" fontId="0" fillId="0" borderId="1" xfId="0" applyNumberFormat="1" applyFont="1" applyBorder="1"/>
    <xf numFmtId="164" fontId="0" fillId="0" borderId="0" xfId="0" applyNumberFormat="1" applyFont="1" applyBorder="1"/>
    <xf numFmtId="164" fontId="0" fillId="0" borderId="6" xfId="0" applyNumberFormat="1" applyFont="1" applyBorder="1"/>
    <xf numFmtId="164" fontId="0" fillId="0" borderId="0" xfId="0" applyNumberFormat="1"/>
    <xf numFmtId="164" fontId="1" fillId="0" borderId="1" xfId="0" applyNumberFormat="1" applyFont="1" applyBorder="1"/>
    <xf numFmtId="164" fontId="1" fillId="0" borderId="7" xfId="0" applyNumberFormat="1" applyFont="1" applyBorder="1"/>
    <xf numFmtId="164" fontId="0" fillId="2" borderId="6" xfId="0" applyNumberFormat="1" applyFont="1" applyFill="1" applyBorder="1"/>
    <xf numFmtId="164" fontId="0" fillId="0" borderId="1" xfId="0" applyNumberFormat="1" applyFont="1" applyBorder="1" applyAlignment="1">
      <alignment wrapText="1"/>
    </xf>
    <xf numFmtId="164" fontId="1" fillId="0" borderId="1"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2"/>
  <sheetViews>
    <sheetView tabSelected="1" zoomScale="80" zoomScaleNormal="80" workbookViewId="0">
      <selection activeCell="J33" sqref="J33"/>
    </sheetView>
  </sheetViews>
  <sheetFormatPr defaultRowHeight="15" x14ac:dyDescent="0.25"/>
  <cols>
    <col min="2" max="3" width="26" customWidth="1"/>
    <col min="4" max="4" width="15.42578125" customWidth="1"/>
    <col min="7" max="8" width="9.7109375" customWidth="1"/>
    <col min="9" max="9" width="9.85546875" customWidth="1"/>
    <col min="10" max="10" width="64.5703125" customWidth="1"/>
    <col min="11" max="11" width="10.28515625" bestFit="1" customWidth="1"/>
    <col min="12" max="12" width="3.140625" customWidth="1"/>
    <col min="13" max="16" width="9.7109375" hidden="1" customWidth="1"/>
    <col min="17" max="17" width="11" hidden="1" customWidth="1"/>
    <col min="18" max="18" width="12" hidden="1" customWidth="1"/>
    <col min="19" max="19" width="9.85546875" customWidth="1"/>
    <col min="20" max="21" width="9.7109375" customWidth="1"/>
    <col min="22" max="24" width="9.28515625" customWidth="1"/>
    <col min="27" max="32" width="9.140625" hidden="1" customWidth="1"/>
    <col min="33" max="33" width="3.7109375" customWidth="1"/>
    <col min="34" max="34" width="10.7109375" customWidth="1"/>
    <col min="35" max="35" width="5.140625" customWidth="1"/>
    <col min="36" max="36" width="10.5703125" customWidth="1"/>
    <col min="37" max="37" width="10.85546875" customWidth="1"/>
    <col min="38" max="38" width="11.42578125" customWidth="1"/>
    <col min="39" max="39" width="9.7109375" customWidth="1"/>
    <col min="40" max="40" width="14.140625" customWidth="1"/>
  </cols>
  <sheetData>
    <row r="1" spans="1:46" ht="15.75" thickBot="1" x14ac:dyDescent="0.3">
      <c r="A1" s="1" t="s">
        <v>88</v>
      </c>
      <c r="F1" s="1" t="s">
        <v>0</v>
      </c>
    </row>
    <row r="2" spans="1:46" ht="15.75" thickTop="1" x14ac:dyDescent="0.25">
      <c r="A2" s="2" t="s">
        <v>27</v>
      </c>
      <c r="B2" s="2"/>
      <c r="C2" s="2"/>
      <c r="D2" s="2"/>
      <c r="E2" s="2"/>
      <c r="F2" s="2"/>
      <c r="G2" s="4"/>
      <c r="H2" s="3"/>
      <c r="I2" s="3"/>
      <c r="J2" s="3"/>
      <c r="K2" s="3" t="s">
        <v>2</v>
      </c>
      <c r="M2" s="4"/>
      <c r="N2" s="4"/>
      <c r="O2" s="4"/>
      <c r="P2" s="4"/>
      <c r="Q2" s="4"/>
      <c r="R2" s="4"/>
      <c r="S2" s="4"/>
      <c r="T2" s="4"/>
      <c r="U2" s="4"/>
      <c r="V2" s="4"/>
      <c r="W2" s="4"/>
      <c r="X2" s="4"/>
      <c r="Y2" s="4"/>
      <c r="Z2" s="4"/>
      <c r="AA2" s="4"/>
      <c r="AB2" s="4"/>
      <c r="AC2" s="5"/>
      <c r="AD2" s="6"/>
      <c r="AE2" s="6"/>
      <c r="AF2" s="6"/>
      <c r="AG2" s="2"/>
      <c r="AH2" s="7" t="s">
        <v>15</v>
      </c>
      <c r="AI2" s="2"/>
      <c r="AJ2" s="7" t="s">
        <v>3</v>
      </c>
      <c r="AK2" s="4" t="s">
        <v>3</v>
      </c>
      <c r="AL2" s="5" t="s">
        <v>4</v>
      </c>
      <c r="AM2" s="4"/>
      <c r="AN2" s="8" t="s">
        <v>5</v>
      </c>
      <c r="AP2" s="17"/>
      <c r="AT2" s="17"/>
    </row>
    <row r="3" spans="1:46" x14ac:dyDescent="0.25">
      <c r="A3" s="9" t="s">
        <v>6</v>
      </c>
      <c r="B3" s="2" t="s">
        <v>7</v>
      </c>
      <c r="C3" s="2"/>
      <c r="D3" s="2" t="s">
        <v>8</v>
      </c>
      <c r="E3" s="2" t="s">
        <v>9</v>
      </c>
      <c r="F3" s="2" t="s">
        <v>10</v>
      </c>
      <c r="G3" s="10">
        <v>42917</v>
      </c>
      <c r="H3" s="3" t="s">
        <v>11</v>
      </c>
      <c r="I3" s="3" t="s">
        <v>12</v>
      </c>
      <c r="J3" s="3" t="s">
        <v>96</v>
      </c>
      <c r="K3" s="3" t="s">
        <v>11</v>
      </c>
      <c r="L3" s="11"/>
      <c r="M3" s="10">
        <v>42767</v>
      </c>
      <c r="N3" s="10">
        <v>42795</v>
      </c>
      <c r="O3" s="10">
        <v>42826</v>
      </c>
      <c r="P3" s="10">
        <v>42856</v>
      </c>
      <c r="Q3" s="10">
        <v>42887</v>
      </c>
      <c r="R3" s="10">
        <v>42917</v>
      </c>
      <c r="S3" s="10">
        <v>42948</v>
      </c>
      <c r="T3" s="10">
        <v>42979</v>
      </c>
      <c r="U3" s="10">
        <v>43009</v>
      </c>
      <c r="V3" s="10">
        <v>43040</v>
      </c>
      <c r="W3" s="10">
        <v>43070</v>
      </c>
      <c r="X3" s="10">
        <v>43101</v>
      </c>
      <c r="Y3" s="10">
        <v>43132</v>
      </c>
      <c r="Z3" s="10">
        <v>43160</v>
      </c>
      <c r="AA3" s="10">
        <v>43191</v>
      </c>
      <c r="AB3" s="10">
        <v>43221</v>
      </c>
      <c r="AC3" s="12">
        <v>43252</v>
      </c>
      <c r="AD3" s="12">
        <v>43282</v>
      </c>
      <c r="AE3" s="12">
        <v>43313</v>
      </c>
      <c r="AF3" s="12">
        <v>43344</v>
      </c>
      <c r="AG3" s="2"/>
      <c r="AH3" s="7"/>
      <c r="AI3" s="2"/>
      <c r="AJ3" s="7" t="s">
        <v>1</v>
      </c>
      <c r="AK3" s="4" t="s">
        <v>1</v>
      </c>
      <c r="AL3" s="5"/>
      <c r="AM3" s="2"/>
      <c r="AN3" s="20"/>
      <c r="AP3" s="17"/>
      <c r="AT3" s="17"/>
    </row>
    <row r="4" spans="1:46" ht="63" customHeight="1" x14ac:dyDescent="0.25">
      <c r="A4" t="s">
        <v>28</v>
      </c>
      <c r="B4" t="s">
        <v>29</v>
      </c>
      <c r="C4" t="s">
        <v>82</v>
      </c>
      <c r="D4" t="s">
        <v>30</v>
      </c>
      <c r="E4" t="s">
        <v>31</v>
      </c>
      <c r="F4" s="13" t="s">
        <v>26</v>
      </c>
      <c r="G4" s="14">
        <v>48652.035937969733</v>
      </c>
      <c r="H4" s="14">
        <v>33682.69</v>
      </c>
      <c r="I4" s="14">
        <f t="shared" ref="I4:I25" si="0">+G4-H4</f>
        <v>14969.345937969731</v>
      </c>
      <c r="J4" s="21" t="s">
        <v>100</v>
      </c>
      <c r="K4" s="14">
        <v>152311.59</v>
      </c>
      <c r="M4" s="14"/>
      <c r="N4" s="14"/>
      <c r="O4" s="14"/>
      <c r="P4" s="14">
        <v>0</v>
      </c>
      <c r="Q4" s="14">
        <v>0</v>
      </c>
      <c r="R4" s="14">
        <v>0</v>
      </c>
      <c r="S4" s="14">
        <v>30585.86289546336</v>
      </c>
      <c r="T4" s="14">
        <v>1183.4520436961238</v>
      </c>
      <c r="U4" s="14">
        <v>65550.498352602386</v>
      </c>
      <c r="V4" s="14">
        <v>36518.599025284624</v>
      </c>
      <c r="W4" s="14">
        <v>2139.3171559122238</v>
      </c>
      <c r="X4" s="14">
        <v>819.31295332808577</v>
      </c>
      <c r="Y4" s="14">
        <v>74951.659318179198</v>
      </c>
      <c r="Z4" s="14">
        <v>25337.708255534013</v>
      </c>
      <c r="AA4" s="14">
        <v>0</v>
      </c>
      <c r="AB4" s="14">
        <v>0</v>
      </c>
      <c r="AC4" s="14">
        <v>0</v>
      </c>
      <c r="AD4" s="14">
        <v>0</v>
      </c>
      <c r="AE4" s="14">
        <v>0</v>
      </c>
      <c r="AF4" s="14">
        <v>0</v>
      </c>
      <c r="AH4" s="14">
        <f t="shared" ref="AH4:AH29" si="1">+SUM(R4:AF4)</f>
        <v>237086.40999999997</v>
      </c>
      <c r="AJ4" s="14">
        <f t="shared" ref="AJ4:AJ25" si="2">+AH4+K4</f>
        <v>389398</v>
      </c>
      <c r="AK4" s="14">
        <v>389398</v>
      </c>
      <c r="AL4" s="14">
        <f t="shared" ref="AL4:AL25" si="3">+AK4-AJ4</f>
        <v>0</v>
      </c>
      <c r="AM4" s="15"/>
      <c r="AN4" s="16">
        <v>0</v>
      </c>
      <c r="AP4" s="17"/>
      <c r="AT4" s="17"/>
    </row>
    <row r="5" spans="1:46" x14ac:dyDescent="0.25">
      <c r="A5" t="s">
        <v>18</v>
      </c>
      <c r="B5" t="s">
        <v>32</v>
      </c>
      <c r="C5" t="str">
        <f>+C4</f>
        <v>NEIGHBOURHOOD FESTIVAL TN</v>
      </c>
      <c r="D5" t="s">
        <v>30</v>
      </c>
      <c r="E5" t="s">
        <v>31</v>
      </c>
      <c r="F5" s="13" t="s">
        <v>26</v>
      </c>
      <c r="G5" s="14">
        <v>0</v>
      </c>
      <c r="H5" s="14">
        <v>0</v>
      </c>
      <c r="I5" s="14">
        <f t="shared" si="0"/>
        <v>0</v>
      </c>
      <c r="J5" s="21"/>
      <c r="K5" s="14">
        <f>-10879-9871</f>
        <v>-20750</v>
      </c>
      <c r="M5" s="14"/>
      <c r="N5" s="14"/>
      <c r="O5" s="14"/>
      <c r="P5" s="14">
        <v>0</v>
      </c>
      <c r="Q5" s="14">
        <v>0</v>
      </c>
      <c r="R5" s="14">
        <v>0</v>
      </c>
      <c r="S5" s="14">
        <v>0</v>
      </c>
      <c r="T5" s="14">
        <v>0</v>
      </c>
      <c r="U5" s="14">
        <v>0</v>
      </c>
      <c r="V5" s="14">
        <v>-16020</v>
      </c>
      <c r="W5" s="14">
        <v>0</v>
      </c>
      <c r="X5" s="14">
        <v>0</v>
      </c>
      <c r="Y5" s="14">
        <v>0</v>
      </c>
      <c r="Z5" s="14">
        <f>-16020+3121-3577+98</f>
        <v>-16378</v>
      </c>
      <c r="AA5" s="14">
        <v>0</v>
      </c>
      <c r="AB5" s="14">
        <v>0</v>
      </c>
      <c r="AC5" s="14">
        <v>0</v>
      </c>
      <c r="AD5" s="14">
        <v>0</v>
      </c>
      <c r="AE5" s="14">
        <v>0</v>
      </c>
      <c r="AF5" s="14">
        <v>0</v>
      </c>
      <c r="AH5" s="14">
        <f t="shared" si="1"/>
        <v>-32398</v>
      </c>
      <c r="AJ5" s="14">
        <f t="shared" si="2"/>
        <v>-53148</v>
      </c>
      <c r="AK5" s="14">
        <v>-53148</v>
      </c>
      <c r="AL5" s="14">
        <f t="shared" si="3"/>
        <v>0</v>
      </c>
      <c r="AM5" s="15"/>
      <c r="AN5" s="16">
        <v>0</v>
      </c>
      <c r="AP5" s="17"/>
      <c r="AT5" s="17"/>
    </row>
    <row r="6" spans="1:46" ht="30" x14ac:dyDescent="0.25">
      <c r="A6" t="s">
        <v>33</v>
      </c>
      <c r="B6" t="s">
        <v>34</v>
      </c>
      <c r="C6" t="s">
        <v>20</v>
      </c>
      <c r="D6" t="s">
        <v>30</v>
      </c>
      <c r="E6" t="s">
        <v>16</v>
      </c>
      <c r="F6" s="13" t="s">
        <v>21</v>
      </c>
      <c r="G6" s="14">
        <v>30455.999999999996</v>
      </c>
      <c r="H6" s="14">
        <v>0</v>
      </c>
      <c r="I6" s="14">
        <f t="shared" si="0"/>
        <v>30455.999999999996</v>
      </c>
      <c r="J6" s="21" t="s">
        <v>89</v>
      </c>
      <c r="K6" s="14">
        <v>5519</v>
      </c>
      <c r="M6" s="14"/>
      <c r="N6" s="14"/>
      <c r="O6" s="14"/>
      <c r="P6" s="14">
        <v>0</v>
      </c>
      <c r="Q6" s="14">
        <v>0</v>
      </c>
      <c r="R6" s="14">
        <v>0</v>
      </c>
      <c r="S6" s="14">
        <v>6897.4989406779659</v>
      </c>
      <c r="T6" s="14">
        <v>0</v>
      </c>
      <c r="U6" s="14">
        <v>0</v>
      </c>
      <c r="V6" s="14">
        <v>15358.395127118645</v>
      </c>
      <c r="W6" s="14">
        <v>0</v>
      </c>
      <c r="X6" s="14">
        <v>0</v>
      </c>
      <c r="Y6" s="14">
        <v>0</v>
      </c>
      <c r="Z6" s="14">
        <v>0</v>
      </c>
      <c r="AA6" s="14">
        <v>0</v>
      </c>
      <c r="AB6" s="14">
        <v>0</v>
      </c>
      <c r="AC6" s="14">
        <v>0</v>
      </c>
      <c r="AD6" s="14">
        <v>0</v>
      </c>
      <c r="AE6" s="14">
        <v>0</v>
      </c>
      <c r="AF6" s="14">
        <v>0</v>
      </c>
      <c r="AH6" s="14">
        <f t="shared" si="1"/>
        <v>22255.894067796609</v>
      </c>
      <c r="AJ6" s="14">
        <f t="shared" si="2"/>
        <v>27774.894067796609</v>
      </c>
      <c r="AK6" s="14">
        <v>35975</v>
      </c>
      <c r="AL6" s="14">
        <f t="shared" si="3"/>
        <v>8200.1059322033907</v>
      </c>
      <c r="AM6" s="15"/>
      <c r="AN6" s="16">
        <v>0</v>
      </c>
      <c r="AP6" s="17"/>
      <c r="AT6" s="17"/>
    </row>
    <row r="7" spans="1:46" x14ac:dyDescent="0.25">
      <c r="A7" t="s">
        <v>35</v>
      </c>
      <c r="B7" t="s">
        <v>36</v>
      </c>
      <c r="C7" t="s">
        <v>83</v>
      </c>
      <c r="D7" t="s">
        <v>30</v>
      </c>
      <c r="E7" t="s">
        <v>14</v>
      </c>
      <c r="F7" s="13" t="s">
        <v>21</v>
      </c>
      <c r="G7" s="14">
        <v>6041.3787745097579</v>
      </c>
      <c r="H7" s="14">
        <v>1959.39</v>
      </c>
      <c r="I7" s="14">
        <f t="shared" si="0"/>
        <v>4081.9887745097576</v>
      </c>
      <c r="J7" s="21"/>
      <c r="K7" s="14">
        <v>35522.28</v>
      </c>
      <c r="M7" s="14"/>
      <c r="N7" s="14"/>
      <c r="O7" s="14"/>
      <c r="P7" s="14">
        <v>0</v>
      </c>
      <c r="Q7" s="14">
        <v>0</v>
      </c>
      <c r="R7" s="14">
        <v>0</v>
      </c>
      <c r="S7" s="14">
        <v>8263.6848838791502</v>
      </c>
      <c r="T7" s="14">
        <v>8520.4152064208502</v>
      </c>
      <c r="U7" s="14">
        <v>2826.4019088677569</v>
      </c>
      <c r="V7" s="14">
        <v>2526.5674177812325</v>
      </c>
      <c r="W7" s="14">
        <v>2537.9355501447026</v>
      </c>
      <c r="X7" s="14">
        <v>1594.3805639766833</v>
      </c>
      <c r="Y7" s="14">
        <v>1594.3805639766833</v>
      </c>
      <c r="Z7" s="14">
        <v>1591.5385308858158</v>
      </c>
      <c r="AA7" s="14">
        <v>0</v>
      </c>
      <c r="AB7" s="14">
        <v>0</v>
      </c>
      <c r="AC7" s="14">
        <v>0</v>
      </c>
      <c r="AD7" s="14">
        <v>0</v>
      </c>
      <c r="AE7" s="14">
        <v>0</v>
      </c>
      <c r="AF7" s="14">
        <v>0</v>
      </c>
      <c r="AH7" s="14">
        <f t="shared" si="1"/>
        <v>29455.304625932877</v>
      </c>
      <c r="AJ7" s="14">
        <f t="shared" si="2"/>
        <v>64977.584625932875</v>
      </c>
      <c r="AK7" s="18">
        <v>64977.575154413491</v>
      </c>
      <c r="AL7" s="14">
        <f t="shared" si="3"/>
        <v>-9.4715193845331669E-3</v>
      </c>
      <c r="AM7" s="15"/>
      <c r="AN7" s="16">
        <v>0</v>
      </c>
      <c r="AP7" s="17"/>
      <c r="AT7" s="17"/>
    </row>
    <row r="8" spans="1:46" x14ac:dyDescent="0.25">
      <c r="A8" t="s">
        <v>37</v>
      </c>
      <c r="B8" t="s">
        <v>38</v>
      </c>
      <c r="C8" t="s">
        <v>84</v>
      </c>
      <c r="D8" t="s">
        <v>30</v>
      </c>
      <c r="E8" t="s">
        <v>25</v>
      </c>
      <c r="F8" s="13" t="s">
        <v>21</v>
      </c>
      <c r="G8" s="14">
        <v>48848.659640184902</v>
      </c>
      <c r="H8" s="14">
        <v>27693.4</v>
      </c>
      <c r="I8" s="14">
        <f t="shared" si="0"/>
        <v>21155.2596401849</v>
      </c>
      <c r="J8" s="21" t="s">
        <v>98</v>
      </c>
      <c r="K8" s="14">
        <v>28800.31</v>
      </c>
      <c r="M8" s="14"/>
      <c r="N8" s="14"/>
      <c r="O8" s="14"/>
      <c r="P8" s="14">
        <v>-3917</v>
      </c>
      <c r="Q8" s="14">
        <v>0</v>
      </c>
      <c r="R8" s="14">
        <v>0</v>
      </c>
      <c r="S8" s="14">
        <v>50510.481526141484</v>
      </c>
      <c r="T8" s="14">
        <v>36689.208473858533</v>
      </c>
      <c r="U8" s="14">
        <v>0</v>
      </c>
      <c r="V8" s="14">
        <v>0</v>
      </c>
      <c r="W8" s="14">
        <v>0</v>
      </c>
      <c r="X8" s="14">
        <v>0</v>
      </c>
      <c r="Y8" s="14">
        <v>0</v>
      </c>
      <c r="Z8" s="14">
        <v>0</v>
      </c>
      <c r="AA8" s="14">
        <v>0</v>
      </c>
      <c r="AB8" s="14">
        <v>0</v>
      </c>
      <c r="AC8" s="14">
        <v>0</v>
      </c>
      <c r="AD8" s="14">
        <v>0</v>
      </c>
      <c r="AE8" s="14">
        <v>0</v>
      </c>
      <c r="AF8" s="14">
        <v>0</v>
      </c>
      <c r="AH8" s="14">
        <f t="shared" si="1"/>
        <v>87199.690000000017</v>
      </c>
      <c r="AJ8" s="14">
        <f t="shared" si="2"/>
        <v>116000.00000000001</v>
      </c>
      <c r="AK8" s="14">
        <v>116000.00000000003</v>
      </c>
      <c r="AL8" s="14">
        <f t="shared" si="3"/>
        <v>0</v>
      </c>
      <c r="AM8" s="15"/>
      <c r="AN8" s="16">
        <v>0</v>
      </c>
      <c r="AP8" s="17"/>
      <c r="AT8" s="17"/>
    </row>
    <row r="9" spans="1:46" x14ac:dyDescent="0.25">
      <c r="B9" t="s">
        <v>39</v>
      </c>
      <c r="C9" t="s">
        <v>85</v>
      </c>
      <c r="D9" t="s">
        <v>30</v>
      </c>
      <c r="E9" t="s">
        <v>23</v>
      </c>
      <c r="F9" s="13" t="s">
        <v>23</v>
      </c>
      <c r="G9" s="14">
        <v>0</v>
      </c>
      <c r="H9" s="14">
        <v>0</v>
      </c>
      <c r="I9" s="14">
        <f t="shared" si="0"/>
        <v>0</v>
      </c>
      <c r="J9" s="21"/>
      <c r="K9" s="14">
        <v>0</v>
      </c>
      <c r="M9" s="14"/>
      <c r="N9" s="14"/>
      <c r="O9" s="14"/>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H9" s="14">
        <f t="shared" si="1"/>
        <v>0</v>
      </c>
      <c r="AJ9" s="14">
        <f t="shared" si="2"/>
        <v>0</v>
      </c>
      <c r="AK9" s="18">
        <v>0</v>
      </c>
      <c r="AL9" s="14">
        <f t="shared" si="3"/>
        <v>0</v>
      </c>
      <c r="AM9" s="15"/>
      <c r="AN9" s="16">
        <v>0</v>
      </c>
      <c r="AP9" s="17"/>
      <c r="AT9" s="17"/>
    </row>
    <row r="10" spans="1:46" x14ac:dyDescent="0.25">
      <c r="A10" t="s">
        <v>40</v>
      </c>
      <c r="B10" t="s">
        <v>41</v>
      </c>
      <c r="C10" t="s">
        <v>84</v>
      </c>
      <c r="D10" t="s">
        <v>30</v>
      </c>
      <c r="E10" t="s">
        <v>25</v>
      </c>
      <c r="F10" s="13" t="s">
        <v>22</v>
      </c>
      <c r="G10" s="14">
        <v>1120.003973181028</v>
      </c>
      <c r="H10" s="14">
        <v>0</v>
      </c>
      <c r="I10" s="14">
        <f t="shared" si="0"/>
        <v>1120.003973181028</v>
      </c>
      <c r="J10" s="21"/>
      <c r="K10" s="14">
        <v>1810.9</v>
      </c>
      <c r="M10" s="14"/>
      <c r="N10" s="14"/>
      <c r="O10" s="14"/>
      <c r="P10" s="14">
        <v>0</v>
      </c>
      <c r="Q10" s="14">
        <v>0</v>
      </c>
      <c r="R10" s="14">
        <v>0</v>
      </c>
      <c r="S10" s="14">
        <v>10271.634424274545</v>
      </c>
      <c r="T10" s="14">
        <v>10271.634424274545</v>
      </c>
      <c r="U10" s="14">
        <v>1912.3915728103882</v>
      </c>
      <c r="V10" s="14">
        <v>5200.2483735259038</v>
      </c>
      <c r="W10" s="14">
        <v>533.19120511461506</v>
      </c>
      <c r="X10" s="14">
        <v>0</v>
      </c>
      <c r="Y10" s="14">
        <v>0</v>
      </c>
      <c r="Z10" s="14">
        <v>0</v>
      </c>
      <c r="AA10" s="14">
        <v>0</v>
      </c>
      <c r="AB10" s="14">
        <v>0</v>
      </c>
      <c r="AC10" s="14">
        <v>0</v>
      </c>
      <c r="AD10" s="14">
        <v>0</v>
      </c>
      <c r="AE10" s="14">
        <v>0</v>
      </c>
      <c r="AF10" s="14">
        <v>0</v>
      </c>
      <c r="AH10" s="14">
        <f t="shared" si="1"/>
        <v>28189.1</v>
      </c>
      <c r="AJ10" s="14">
        <f t="shared" si="2"/>
        <v>30000</v>
      </c>
      <c r="AK10" s="14">
        <v>29999.999999999996</v>
      </c>
      <c r="AL10" s="14">
        <f t="shared" si="3"/>
        <v>0</v>
      </c>
      <c r="AM10" s="15"/>
      <c r="AN10" s="16">
        <v>115.68</v>
      </c>
      <c r="AP10" s="17"/>
      <c r="AT10" s="17"/>
    </row>
    <row r="11" spans="1:46" x14ac:dyDescent="0.25">
      <c r="A11" t="s">
        <v>42</v>
      </c>
      <c r="B11" t="s">
        <v>43</v>
      </c>
      <c r="C11" t="s">
        <v>84</v>
      </c>
      <c r="D11" t="s">
        <v>30</v>
      </c>
      <c r="E11" t="s">
        <v>25</v>
      </c>
      <c r="F11" s="13" t="s">
        <v>13</v>
      </c>
      <c r="G11" s="14">
        <v>3174.4054482940992</v>
      </c>
      <c r="H11" s="14">
        <v>1853.3999999999999</v>
      </c>
      <c r="I11" s="14">
        <f t="shared" si="0"/>
        <v>1321.0054482940993</v>
      </c>
      <c r="J11" s="21"/>
      <c r="K11" s="14">
        <v>60107.400000000009</v>
      </c>
      <c r="M11" s="14"/>
      <c r="N11" s="14"/>
      <c r="O11" s="14"/>
      <c r="P11" s="14">
        <v>0</v>
      </c>
      <c r="Q11" s="14">
        <v>0</v>
      </c>
      <c r="R11" s="14">
        <v>0</v>
      </c>
      <c r="S11" s="14">
        <v>5892.5999999999913</v>
      </c>
      <c r="T11" s="14">
        <v>0</v>
      </c>
      <c r="U11" s="14">
        <v>0</v>
      </c>
      <c r="V11" s="14">
        <v>0</v>
      </c>
      <c r="W11" s="14">
        <v>0</v>
      </c>
      <c r="X11" s="14">
        <v>0</v>
      </c>
      <c r="Y11" s="14">
        <v>0</v>
      </c>
      <c r="Z11" s="14">
        <v>0</v>
      </c>
      <c r="AA11" s="14">
        <v>0</v>
      </c>
      <c r="AB11" s="14">
        <v>0</v>
      </c>
      <c r="AC11" s="14">
        <v>0</v>
      </c>
      <c r="AD11" s="14">
        <v>0</v>
      </c>
      <c r="AE11" s="14">
        <v>0</v>
      </c>
      <c r="AF11" s="14">
        <v>0</v>
      </c>
      <c r="AH11" s="14">
        <f t="shared" si="1"/>
        <v>5892.5999999999913</v>
      </c>
      <c r="AJ11" s="14">
        <f t="shared" si="2"/>
        <v>66000</v>
      </c>
      <c r="AK11" s="14">
        <v>66000</v>
      </c>
      <c r="AL11" s="14">
        <f t="shared" si="3"/>
        <v>0</v>
      </c>
      <c r="AM11" s="15"/>
      <c r="AN11" s="16">
        <v>0</v>
      </c>
      <c r="AP11" s="17"/>
      <c r="AT11" s="17"/>
    </row>
    <row r="12" spans="1:46" ht="30" x14ac:dyDescent="0.25">
      <c r="A12" t="s">
        <v>44</v>
      </c>
      <c r="B12" t="s">
        <v>45</v>
      </c>
      <c r="C12" t="s">
        <v>45</v>
      </c>
      <c r="D12" t="s">
        <v>46</v>
      </c>
      <c r="E12" t="s">
        <v>23</v>
      </c>
      <c r="F12" s="13" t="s">
        <v>19</v>
      </c>
      <c r="G12" s="14">
        <v>93000</v>
      </c>
      <c r="H12" s="14">
        <v>0</v>
      </c>
      <c r="I12" s="14">
        <f t="shared" si="0"/>
        <v>93000</v>
      </c>
      <c r="J12" s="21" t="s">
        <v>90</v>
      </c>
      <c r="K12" s="14">
        <v>150000</v>
      </c>
      <c r="M12" s="14"/>
      <c r="N12" s="14"/>
      <c r="O12" s="14"/>
      <c r="P12" s="14">
        <v>0</v>
      </c>
      <c r="Q12" s="14">
        <v>0</v>
      </c>
      <c r="R12" s="14">
        <v>0</v>
      </c>
      <c r="S12" s="14">
        <v>93000</v>
      </c>
      <c r="T12" s="14">
        <v>6000</v>
      </c>
      <c r="U12" s="14">
        <v>0</v>
      </c>
      <c r="V12" s="14">
        <v>0</v>
      </c>
      <c r="W12" s="14">
        <v>1000</v>
      </c>
      <c r="X12" s="14">
        <v>0</v>
      </c>
      <c r="Y12" s="14">
        <v>0</v>
      </c>
      <c r="Z12" s="14">
        <v>0</v>
      </c>
      <c r="AA12" s="14">
        <v>0</v>
      </c>
      <c r="AB12" s="14">
        <v>0</v>
      </c>
      <c r="AC12" s="14">
        <v>0</v>
      </c>
      <c r="AD12" s="14">
        <v>0</v>
      </c>
      <c r="AE12" s="14">
        <v>0</v>
      </c>
      <c r="AF12" s="14">
        <v>0</v>
      </c>
      <c r="AH12" s="14">
        <f t="shared" si="1"/>
        <v>100000</v>
      </c>
      <c r="AJ12" s="14">
        <f t="shared" si="2"/>
        <v>250000</v>
      </c>
      <c r="AK12" s="14">
        <v>250000</v>
      </c>
      <c r="AL12" s="14">
        <f t="shared" si="3"/>
        <v>0</v>
      </c>
      <c r="AM12" s="15"/>
      <c r="AN12" s="16">
        <v>0</v>
      </c>
      <c r="AP12" s="17"/>
      <c r="AT12" s="17"/>
    </row>
    <row r="13" spans="1:46" x14ac:dyDescent="0.25">
      <c r="A13" t="s">
        <v>47</v>
      </c>
      <c r="B13" t="s">
        <v>48</v>
      </c>
      <c r="C13" t="s">
        <v>49</v>
      </c>
      <c r="D13" t="s">
        <v>30</v>
      </c>
      <c r="E13" t="s">
        <v>23</v>
      </c>
      <c r="F13" s="13" t="s">
        <v>21</v>
      </c>
      <c r="G13" s="14">
        <v>4204.108622917006</v>
      </c>
      <c r="H13" s="14">
        <v>6787.56</v>
      </c>
      <c r="I13" s="14">
        <f t="shared" si="0"/>
        <v>-2583.4513770829944</v>
      </c>
      <c r="J13" s="21" t="s">
        <v>92</v>
      </c>
      <c r="K13" s="14">
        <v>19749.099999999999</v>
      </c>
      <c r="M13" s="14"/>
      <c r="N13" s="14"/>
      <c r="O13" s="14"/>
      <c r="P13" s="14">
        <v>0</v>
      </c>
      <c r="Q13" s="14">
        <v>0</v>
      </c>
      <c r="R13" s="14">
        <v>0</v>
      </c>
      <c r="S13" s="14">
        <v>2975.248585660102</v>
      </c>
      <c r="T13" s="14">
        <v>2329.3311109080109</v>
      </c>
      <c r="U13" s="14">
        <v>1302.1396517844905</v>
      </c>
      <c r="V13" s="14">
        <v>1203.7765845633598</v>
      </c>
      <c r="W13" s="14">
        <v>1201.9030023305763</v>
      </c>
      <c r="X13" s="14">
        <v>1204.7133756797516</v>
      </c>
      <c r="Y13" s="14">
        <v>32.78768907371019</v>
      </c>
      <c r="Z13" s="14">
        <v>0</v>
      </c>
      <c r="AA13" s="14">
        <v>0</v>
      </c>
      <c r="AB13" s="14">
        <v>0</v>
      </c>
      <c r="AC13" s="14">
        <v>0</v>
      </c>
      <c r="AD13" s="14">
        <v>0</v>
      </c>
      <c r="AE13" s="14">
        <v>0</v>
      </c>
      <c r="AF13" s="14">
        <v>0</v>
      </c>
      <c r="AH13" s="14">
        <f t="shared" si="1"/>
        <v>10249.900000000001</v>
      </c>
      <c r="AJ13" s="14">
        <f t="shared" si="2"/>
        <v>29999</v>
      </c>
      <c r="AK13" s="14">
        <v>29999</v>
      </c>
      <c r="AL13" s="14">
        <f t="shared" si="3"/>
        <v>0</v>
      </c>
      <c r="AM13" s="15"/>
      <c r="AN13" s="16">
        <v>4744.6300000000047</v>
      </c>
      <c r="AP13" s="17"/>
      <c r="AT13" s="17"/>
    </row>
    <row r="14" spans="1:46" x14ac:dyDescent="0.25">
      <c r="A14" t="s">
        <v>50</v>
      </c>
      <c r="B14" t="s">
        <v>51</v>
      </c>
      <c r="C14" t="s">
        <v>49</v>
      </c>
      <c r="D14" t="s">
        <v>30</v>
      </c>
      <c r="E14" t="s">
        <v>23</v>
      </c>
      <c r="F14" s="13">
        <v>2016</v>
      </c>
      <c r="G14" s="14">
        <v>5290.6830900131172</v>
      </c>
      <c r="H14" s="14">
        <v>12209.35</v>
      </c>
      <c r="I14" s="14">
        <f t="shared" si="0"/>
        <v>-6918.6669099868832</v>
      </c>
      <c r="J14" s="21" t="s">
        <v>91</v>
      </c>
      <c r="K14" s="14">
        <v>66897.48</v>
      </c>
      <c r="M14" s="14"/>
      <c r="N14" s="14"/>
      <c r="O14" s="14"/>
      <c r="P14" s="14">
        <v>0</v>
      </c>
      <c r="Q14" s="14">
        <v>0</v>
      </c>
      <c r="R14" s="14">
        <v>0</v>
      </c>
      <c r="S14" s="14">
        <v>3803.2806289603382</v>
      </c>
      <c r="T14" s="14">
        <v>7067.8817460689979</v>
      </c>
      <c r="U14" s="14">
        <v>10117.011058436987</v>
      </c>
      <c r="V14" s="14">
        <v>7067.8817460689979</v>
      </c>
      <c r="W14" s="14">
        <v>43292.204820464678</v>
      </c>
      <c r="X14" s="14">
        <v>0</v>
      </c>
      <c r="Y14" s="14">
        <v>0</v>
      </c>
      <c r="Z14" s="14">
        <v>0</v>
      </c>
      <c r="AA14" s="14">
        <v>0</v>
      </c>
      <c r="AB14" s="14">
        <v>0</v>
      </c>
      <c r="AC14" s="14">
        <v>0</v>
      </c>
      <c r="AD14" s="14">
        <v>0</v>
      </c>
      <c r="AE14" s="14">
        <v>0</v>
      </c>
      <c r="AF14" s="14">
        <v>0</v>
      </c>
      <c r="AH14" s="14">
        <f t="shared" si="1"/>
        <v>71348.259999999995</v>
      </c>
      <c r="AJ14" s="14">
        <f t="shared" si="2"/>
        <v>138245.74</v>
      </c>
      <c r="AK14" s="14">
        <v>138245.74</v>
      </c>
      <c r="AL14" s="14">
        <f t="shared" si="3"/>
        <v>0</v>
      </c>
      <c r="AM14" s="15"/>
      <c r="AN14" s="16">
        <v>23855.178062799998</v>
      </c>
      <c r="AP14" s="17"/>
      <c r="AT14" s="17"/>
    </row>
    <row r="15" spans="1:46" x14ac:dyDescent="0.25">
      <c r="A15" t="s">
        <v>52</v>
      </c>
      <c r="B15" t="s">
        <v>53</v>
      </c>
      <c r="C15" t="s">
        <v>49</v>
      </c>
      <c r="D15" t="s">
        <v>30</v>
      </c>
      <c r="E15" t="s">
        <v>23</v>
      </c>
      <c r="F15" s="13"/>
      <c r="G15" s="14">
        <v>450.29999999998836</v>
      </c>
      <c r="H15" s="14">
        <v>450</v>
      </c>
      <c r="I15" s="14">
        <f t="shared" si="0"/>
        <v>0.29999999998835847</v>
      </c>
      <c r="J15" s="21"/>
      <c r="K15" s="14">
        <v>140389.5</v>
      </c>
      <c r="M15" s="14"/>
      <c r="N15" s="14"/>
      <c r="O15" s="14"/>
      <c r="P15" s="14">
        <v>0</v>
      </c>
      <c r="Q15" s="14">
        <v>0</v>
      </c>
      <c r="R15" s="14">
        <v>0</v>
      </c>
      <c r="S15" s="14">
        <v>0</v>
      </c>
      <c r="T15" s="14">
        <v>0</v>
      </c>
      <c r="U15" s="14">
        <v>0</v>
      </c>
      <c r="V15" s="14">
        <v>0</v>
      </c>
      <c r="W15" s="14">
        <v>0</v>
      </c>
      <c r="X15" s="14">
        <v>0</v>
      </c>
      <c r="Y15" s="14">
        <v>0</v>
      </c>
      <c r="Z15" s="14">
        <v>0</v>
      </c>
      <c r="AA15" s="14">
        <v>0</v>
      </c>
      <c r="AB15" s="14">
        <v>0</v>
      </c>
      <c r="AC15" s="14">
        <v>0</v>
      </c>
      <c r="AD15" s="14">
        <v>0</v>
      </c>
      <c r="AE15" s="14">
        <v>0</v>
      </c>
      <c r="AF15" s="14">
        <v>0</v>
      </c>
      <c r="AH15" s="14">
        <f t="shared" si="1"/>
        <v>0</v>
      </c>
      <c r="AJ15" s="14">
        <f t="shared" si="2"/>
        <v>140389.5</v>
      </c>
      <c r="AK15" s="14">
        <v>140389.79999999999</v>
      </c>
      <c r="AL15" s="14">
        <f t="shared" si="3"/>
        <v>0.29999999998835847</v>
      </c>
      <c r="AM15" s="15"/>
      <c r="AN15" s="16">
        <v>0</v>
      </c>
      <c r="AP15" s="17"/>
      <c r="AT15" s="17"/>
    </row>
    <row r="16" spans="1:46" x14ac:dyDescent="0.25">
      <c r="A16" t="s">
        <v>54</v>
      </c>
      <c r="B16" t="s">
        <v>55</v>
      </c>
      <c r="C16" t="s">
        <v>49</v>
      </c>
      <c r="D16" t="s">
        <v>30</v>
      </c>
      <c r="E16" t="s">
        <v>23</v>
      </c>
      <c r="F16" s="13"/>
      <c r="G16" s="14">
        <v>242.42785226008155</v>
      </c>
      <c r="H16" s="14">
        <v>2714</v>
      </c>
      <c r="I16" s="14">
        <f t="shared" si="0"/>
        <v>-2471.5721477399184</v>
      </c>
      <c r="J16" s="21" t="s">
        <v>99</v>
      </c>
      <c r="K16" s="14">
        <v>86535.6</v>
      </c>
      <c r="M16" s="14"/>
      <c r="N16" s="14"/>
      <c r="O16" s="14"/>
      <c r="P16" s="14">
        <v>0</v>
      </c>
      <c r="Q16" s="14">
        <v>0</v>
      </c>
      <c r="R16" s="14">
        <v>0</v>
      </c>
      <c r="S16" s="14">
        <v>9619.8448268351094</v>
      </c>
      <c r="T16" s="14">
        <v>8624.0958614680876</v>
      </c>
      <c r="U16" s="14">
        <v>101.09126551949463</v>
      </c>
      <c r="V16" s="14">
        <v>101.09126551949463</v>
      </c>
      <c r="W16" s="14">
        <v>101.09126551949463</v>
      </c>
      <c r="X16" s="14">
        <v>17.185515138314088</v>
      </c>
      <c r="Y16" s="14">
        <v>0</v>
      </c>
      <c r="Z16" s="14">
        <v>0</v>
      </c>
      <c r="AA16" s="14">
        <v>0</v>
      </c>
      <c r="AB16" s="14">
        <v>0</v>
      </c>
      <c r="AC16" s="14">
        <v>0</v>
      </c>
      <c r="AD16" s="14">
        <v>0</v>
      </c>
      <c r="AE16" s="14">
        <v>0</v>
      </c>
      <c r="AF16" s="14">
        <v>0</v>
      </c>
      <c r="AH16" s="14">
        <f t="shared" si="1"/>
        <v>18564.399999999998</v>
      </c>
      <c r="AJ16" s="14">
        <f t="shared" si="2"/>
        <v>105100</v>
      </c>
      <c r="AK16" s="14">
        <v>105100</v>
      </c>
      <c r="AL16" s="14">
        <f t="shared" si="3"/>
        <v>0</v>
      </c>
      <c r="AM16" s="15"/>
      <c r="AN16" s="16">
        <v>5700</v>
      </c>
      <c r="AP16" s="17"/>
      <c r="AT16" s="17"/>
    </row>
    <row r="17" spans="1:46" x14ac:dyDescent="0.25">
      <c r="A17" t="s">
        <v>56</v>
      </c>
      <c r="B17" t="s">
        <v>57</v>
      </c>
      <c r="C17" t="s">
        <v>49</v>
      </c>
      <c r="D17" t="s">
        <v>30</v>
      </c>
      <c r="E17" t="s">
        <v>23</v>
      </c>
      <c r="F17" s="13"/>
      <c r="G17" s="14">
        <v>62590.270997315733</v>
      </c>
      <c r="H17" s="14">
        <v>75858.820000000007</v>
      </c>
      <c r="I17" s="14">
        <f t="shared" si="0"/>
        <v>-13268.549002684274</v>
      </c>
      <c r="J17" s="21" t="s">
        <v>93</v>
      </c>
      <c r="K17" s="14">
        <v>85736.320000000007</v>
      </c>
      <c r="M17" s="14"/>
      <c r="N17" s="14"/>
      <c r="O17" s="14"/>
      <c r="P17" s="14">
        <v>0</v>
      </c>
      <c r="Q17" s="14">
        <v>0</v>
      </c>
      <c r="R17" s="14">
        <v>0</v>
      </c>
      <c r="S17" s="14">
        <v>11378.813884638848</v>
      </c>
      <c r="T17" s="14">
        <v>9734.8661153611465</v>
      </c>
      <c r="U17" s="14">
        <v>0</v>
      </c>
      <c r="V17" s="14">
        <v>0</v>
      </c>
      <c r="W17" s="14">
        <v>0</v>
      </c>
      <c r="X17" s="14">
        <v>0</v>
      </c>
      <c r="Y17" s="14">
        <v>0</v>
      </c>
      <c r="Z17" s="14">
        <v>0</v>
      </c>
      <c r="AA17" s="14">
        <v>0</v>
      </c>
      <c r="AB17" s="14">
        <v>0</v>
      </c>
      <c r="AC17" s="14">
        <v>0</v>
      </c>
      <c r="AD17" s="14">
        <v>0</v>
      </c>
      <c r="AE17" s="14">
        <v>0</v>
      </c>
      <c r="AF17" s="14">
        <v>0</v>
      </c>
      <c r="AH17" s="14">
        <f t="shared" si="1"/>
        <v>21113.679999999993</v>
      </c>
      <c r="AJ17" s="14">
        <f t="shared" si="2"/>
        <v>106850</v>
      </c>
      <c r="AK17" s="14">
        <v>106849.99999999999</v>
      </c>
      <c r="AL17" s="14">
        <f t="shared" si="3"/>
        <v>0</v>
      </c>
      <c r="AM17" s="15"/>
      <c r="AN17" s="16">
        <v>19010</v>
      </c>
      <c r="AP17" s="17"/>
      <c r="AT17" s="17"/>
    </row>
    <row r="18" spans="1:46" ht="30" x14ac:dyDescent="0.25">
      <c r="A18" t="s">
        <v>58</v>
      </c>
      <c r="B18" t="s">
        <v>59</v>
      </c>
      <c r="C18" t="s">
        <v>49</v>
      </c>
      <c r="D18" t="s">
        <v>30</v>
      </c>
      <c r="E18" t="s">
        <v>23</v>
      </c>
      <c r="F18" s="13"/>
      <c r="G18" s="14">
        <v>1105.4242195039253</v>
      </c>
      <c r="H18" s="14">
        <v>31495.83</v>
      </c>
      <c r="I18" s="14">
        <f t="shared" si="0"/>
        <v>-30390.405780496076</v>
      </c>
      <c r="J18" s="21" t="s">
        <v>97</v>
      </c>
      <c r="K18" s="14">
        <v>69183.83</v>
      </c>
      <c r="M18" s="14"/>
      <c r="N18" s="14"/>
      <c r="O18" s="14"/>
      <c r="P18" s="14">
        <v>0</v>
      </c>
      <c r="Q18" s="14">
        <v>0</v>
      </c>
      <c r="R18" s="14">
        <v>0</v>
      </c>
      <c r="S18" s="14">
        <v>5852.2080218343463</v>
      </c>
      <c r="T18" s="14">
        <v>15415.950606328039</v>
      </c>
      <c r="U18" s="14">
        <v>24648.011371837616</v>
      </c>
      <c r="V18" s="14">
        <v>0</v>
      </c>
      <c r="W18" s="14">
        <v>0</v>
      </c>
      <c r="X18" s="14">
        <v>0</v>
      </c>
      <c r="Y18" s="14">
        <v>0</v>
      </c>
      <c r="Z18" s="14">
        <v>0</v>
      </c>
      <c r="AA18" s="14">
        <v>0</v>
      </c>
      <c r="AB18" s="14">
        <v>0</v>
      </c>
      <c r="AC18" s="14">
        <v>0</v>
      </c>
      <c r="AD18" s="14">
        <v>0</v>
      </c>
      <c r="AE18" s="14">
        <v>0</v>
      </c>
      <c r="AF18" s="14">
        <v>0</v>
      </c>
      <c r="AH18" s="14">
        <f t="shared" si="1"/>
        <v>45916.17</v>
      </c>
      <c r="AJ18" s="14">
        <f t="shared" si="2"/>
        <v>115100</v>
      </c>
      <c r="AK18" s="14">
        <v>115100</v>
      </c>
      <c r="AL18" s="14">
        <f t="shared" si="3"/>
        <v>0</v>
      </c>
      <c r="AM18" s="15"/>
      <c r="AN18" s="16">
        <v>7985.17</v>
      </c>
      <c r="AP18" s="17"/>
      <c r="AT18" s="17"/>
    </row>
    <row r="19" spans="1:46" x14ac:dyDescent="0.25">
      <c r="A19" t="s">
        <v>60</v>
      </c>
      <c r="B19" t="s">
        <v>61</v>
      </c>
      <c r="C19" t="s">
        <v>49</v>
      </c>
      <c r="D19" t="s">
        <v>30</v>
      </c>
      <c r="E19" t="s">
        <v>23</v>
      </c>
      <c r="F19" s="13"/>
      <c r="G19" s="14">
        <v>36000</v>
      </c>
      <c r="H19" s="14">
        <v>35000</v>
      </c>
      <c r="I19" s="14">
        <f t="shared" si="0"/>
        <v>1000</v>
      </c>
      <c r="J19" s="21"/>
      <c r="K19" s="14">
        <v>80000</v>
      </c>
      <c r="M19" s="14"/>
      <c r="N19" s="14"/>
      <c r="O19" s="14"/>
      <c r="P19" s="14">
        <v>0</v>
      </c>
      <c r="Q19" s="14">
        <v>0</v>
      </c>
      <c r="R19" s="14">
        <v>0</v>
      </c>
      <c r="S19" s="14">
        <v>10000</v>
      </c>
      <c r="T19" s="14">
        <v>26675</v>
      </c>
      <c r="U19" s="14">
        <v>12425</v>
      </c>
      <c r="V19" s="14">
        <v>0</v>
      </c>
      <c r="W19" s="14">
        <v>0</v>
      </c>
      <c r="X19" s="14">
        <v>0</v>
      </c>
      <c r="Y19" s="14">
        <v>0</v>
      </c>
      <c r="Z19" s="14">
        <v>0</v>
      </c>
      <c r="AA19" s="14">
        <v>0</v>
      </c>
      <c r="AB19" s="14">
        <v>0</v>
      </c>
      <c r="AC19" s="14">
        <v>0</v>
      </c>
      <c r="AD19" s="14">
        <v>0</v>
      </c>
      <c r="AE19" s="14">
        <v>0</v>
      </c>
      <c r="AF19" s="14">
        <v>0</v>
      </c>
      <c r="AH19" s="14">
        <f t="shared" si="1"/>
        <v>49100</v>
      </c>
      <c r="AJ19" s="14">
        <f t="shared" si="2"/>
        <v>129100</v>
      </c>
      <c r="AK19" s="14">
        <v>129100</v>
      </c>
      <c r="AL19" s="14">
        <f t="shared" si="3"/>
        <v>0</v>
      </c>
      <c r="AM19" s="15"/>
      <c r="AN19" s="16">
        <v>10000</v>
      </c>
      <c r="AP19" s="17"/>
      <c r="AT19" s="17"/>
    </row>
    <row r="20" spans="1:46" x14ac:dyDescent="0.25">
      <c r="A20" t="s">
        <v>62</v>
      </c>
      <c r="B20" t="s">
        <v>63</v>
      </c>
      <c r="C20" t="s">
        <v>49</v>
      </c>
      <c r="D20" t="s">
        <v>30</v>
      </c>
      <c r="E20" t="s">
        <v>23</v>
      </c>
      <c r="F20" s="13"/>
      <c r="G20" s="14">
        <v>0</v>
      </c>
      <c r="H20" s="14">
        <v>0</v>
      </c>
      <c r="I20" s="14">
        <f t="shared" si="0"/>
        <v>0</v>
      </c>
      <c r="J20" s="21"/>
      <c r="K20" s="14">
        <v>0</v>
      </c>
      <c r="M20" s="14"/>
      <c r="N20" s="14"/>
      <c r="O20" s="14"/>
      <c r="P20" s="14">
        <v>0</v>
      </c>
      <c r="Q20" s="14">
        <v>0</v>
      </c>
      <c r="R20" s="14">
        <v>0</v>
      </c>
      <c r="S20" s="14">
        <v>53000</v>
      </c>
      <c r="T20" s="14">
        <v>74950</v>
      </c>
      <c r="U20" s="14">
        <v>8550</v>
      </c>
      <c r="V20" s="14">
        <v>16700</v>
      </c>
      <c r="W20" s="14">
        <v>0</v>
      </c>
      <c r="X20" s="14">
        <v>0</v>
      </c>
      <c r="Y20" s="14">
        <v>0</v>
      </c>
      <c r="Z20" s="14">
        <v>0</v>
      </c>
      <c r="AA20" s="14">
        <v>0</v>
      </c>
      <c r="AB20" s="14">
        <v>0</v>
      </c>
      <c r="AC20" s="14">
        <v>0</v>
      </c>
      <c r="AD20" s="14">
        <v>0</v>
      </c>
      <c r="AE20" s="14">
        <v>0</v>
      </c>
      <c r="AF20" s="14">
        <v>0</v>
      </c>
      <c r="AH20" s="14">
        <f t="shared" si="1"/>
        <v>153200</v>
      </c>
      <c r="AJ20" s="14">
        <f t="shared" si="2"/>
        <v>153200</v>
      </c>
      <c r="AK20" s="14">
        <v>153200</v>
      </c>
      <c r="AL20" s="14">
        <f t="shared" si="3"/>
        <v>0</v>
      </c>
      <c r="AM20" s="15"/>
      <c r="AN20" s="16">
        <v>0</v>
      </c>
      <c r="AP20" s="17"/>
      <c r="AT20" s="17"/>
    </row>
    <row r="21" spans="1:46" x14ac:dyDescent="0.25">
      <c r="A21" t="s">
        <v>64</v>
      </c>
      <c r="B21" t="s">
        <v>65</v>
      </c>
      <c r="C21" t="s">
        <v>49</v>
      </c>
      <c r="D21" t="s">
        <v>30</v>
      </c>
      <c r="E21" t="s">
        <v>23</v>
      </c>
      <c r="F21" s="13"/>
      <c r="G21" s="14">
        <v>0</v>
      </c>
      <c r="H21" s="14">
        <v>6800</v>
      </c>
      <c r="I21" s="14">
        <f t="shared" si="0"/>
        <v>-6800</v>
      </c>
      <c r="J21" s="21" t="s">
        <v>94</v>
      </c>
      <c r="K21" s="14">
        <v>35035</v>
      </c>
      <c r="M21" s="14"/>
      <c r="N21" s="14"/>
      <c r="O21" s="14"/>
      <c r="P21" s="14">
        <v>0</v>
      </c>
      <c r="Q21" s="14">
        <v>0</v>
      </c>
      <c r="R21" s="14">
        <v>0</v>
      </c>
      <c r="S21" s="14">
        <v>5965</v>
      </c>
      <c r="T21" s="14">
        <v>12500</v>
      </c>
      <c r="U21" s="14">
        <v>2500</v>
      </c>
      <c r="V21" s="14">
        <v>5000</v>
      </c>
      <c r="W21" s="14">
        <v>0</v>
      </c>
      <c r="X21" s="14">
        <v>0</v>
      </c>
      <c r="Y21" s="14">
        <v>0</v>
      </c>
      <c r="Z21" s="14">
        <v>0</v>
      </c>
      <c r="AA21" s="14">
        <v>0</v>
      </c>
      <c r="AB21" s="14">
        <v>0</v>
      </c>
      <c r="AC21" s="14">
        <v>0</v>
      </c>
      <c r="AD21" s="14">
        <v>0</v>
      </c>
      <c r="AE21" s="14">
        <v>0</v>
      </c>
      <c r="AF21" s="14">
        <v>0</v>
      </c>
      <c r="AH21" s="14">
        <f t="shared" si="1"/>
        <v>25965</v>
      </c>
      <c r="AJ21" s="14">
        <f t="shared" si="2"/>
        <v>61000</v>
      </c>
      <c r="AK21" s="14">
        <v>61000</v>
      </c>
      <c r="AL21" s="14">
        <f t="shared" si="3"/>
        <v>0</v>
      </c>
      <c r="AM21" s="15"/>
      <c r="AN21" s="16">
        <v>0</v>
      </c>
      <c r="AP21" s="17"/>
      <c r="AT21" s="17"/>
    </row>
    <row r="22" spans="1:46" x14ac:dyDescent="0.25">
      <c r="A22" t="s">
        <v>66</v>
      </c>
      <c r="B22" t="s">
        <v>67</v>
      </c>
      <c r="C22" t="s">
        <v>49</v>
      </c>
      <c r="D22" t="s">
        <v>30</v>
      </c>
      <c r="E22" t="s">
        <v>23</v>
      </c>
      <c r="F22" s="13"/>
      <c r="G22" s="14">
        <v>0</v>
      </c>
      <c r="H22" s="14">
        <v>0</v>
      </c>
      <c r="I22" s="14">
        <f t="shared" si="0"/>
        <v>0</v>
      </c>
      <c r="J22" s="21"/>
      <c r="K22" s="14">
        <v>0</v>
      </c>
      <c r="M22" s="14"/>
      <c r="N22" s="14"/>
      <c r="O22" s="14"/>
      <c r="P22" s="14">
        <v>0</v>
      </c>
      <c r="Q22" s="14">
        <v>0</v>
      </c>
      <c r="R22" s="14">
        <v>0</v>
      </c>
      <c r="S22" s="14">
        <v>0</v>
      </c>
      <c r="T22" s="14">
        <v>0</v>
      </c>
      <c r="U22" s="14">
        <v>0</v>
      </c>
      <c r="V22" s="14">
        <v>15000</v>
      </c>
      <c r="W22" s="14">
        <v>0</v>
      </c>
      <c r="X22" s="14">
        <v>0</v>
      </c>
      <c r="Y22" s="14">
        <v>0</v>
      </c>
      <c r="Z22" s="14">
        <v>0</v>
      </c>
      <c r="AA22" s="14">
        <v>0</v>
      </c>
      <c r="AB22" s="14">
        <v>0</v>
      </c>
      <c r="AC22" s="14">
        <v>0</v>
      </c>
      <c r="AD22" s="14">
        <v>0</v>
      </c>
      <c r="AE22" s="14">
        <v>0</v>
      </c>
      <c r="AF22" s="14">
        <v>0</v>
      </c>
      <c r="AH22" s="14">
        <f t="shared" si="1"/>
        <v>15000</v>
      </c>
      <c r="AJ22" s="14">
        <f t="shared" si="2"/>
        <v>15000</v>
      </c>
      <c r="AK22" s="14">
        <v>15000</v>
      </c>
      <c r="AL22" s="14">
        <f t="shared" si="3"/>
        <v>0</v>
      </c>
      <c r="AM22" s="15"/>
      <c r="AN22" s="16">
        <v>0</v>
      </c>
      <c r="AP22" s="17"/>
      <c r="AT22" s="17"/>
    </row>
    <row r="23" spans="1:46" x14ac:dyDescent="0.25">
      <c r="A23" t="s">
        <v>68</v>
      </c>
      <c r="B23" t="s">
        <v>69</v>
      </c>
      <c r="C23" t="s">
        <v>49</v>
      </c>
      <c r="D23" t="s">
        <v>30</v>
      </c>
      <c r="E23" t="s">
        <v>23</v>
      </c>
      <c r="F23" s="13"/>
      <c r="G23" s="14">
        <v>0</v>
      </c>
      <c r="H23" s="14">
        <v>0</v>
      </c>
      <c r="I23" s="14">
        <f t="shared" si="0"/>
        <v>0</v>
      </c>
      <c r="J23" s="21"/>
      <c r="K23" s="14">
        <v>0</v>
      </c>
      <c r="M23" s="14"/>
      <c r="N23" s="14"/>
      <c r="O23" s="14"/>
      <c r="P23" s="14">
        <v>0</v>
      </c>
      <c r="Q23" s="14">
        <v>0</v>
      </c>
      <c r="R23" s="14">
        <v>0</v>
      </c>
      <c r="S23" s="14">
        <v>0</v>
      </c>
      <c r="T23" s="14">
        <v>0</v>
      </c>
      <c r="U23" s="14">
        <v>25000</v>
      </c>
      <c r="V23" s="14">
        <v>0</v>
      </c>
      <c r="W23" s="14">
        <v>95000</v>
      </c>
      <c r="X23" s="14">
        <v>0</v>
      </c>
      <c r="Y23" s="14">
        <v>0</v>
      </c>
      <c r="Z23" s="14">
        <v>0</v>
      </c>
      <c r="AA23" s="14">
        <v>0</v>
      </c>
      <c r="AB23" s="14">
        <v>0</v>
      </c>
      <c r="AC23" s="14">
        <v>0</v>
      </c>
      <c r="AD23" s="14">
        <v>0</v>
      </c>
      <c r="AE23" s="14">
        <v>0</v>
      </c>
      <c r="AF23" s="14">
        <v>0</v>
      </c>
      <c r="AH23" s="14">
        <f t="shared" si="1"/>
        <v>120000</v>
      </c>
      <c r="AJ23" s="14">
        <f t="shared" si="2"/>
        <v>120000</v>
      </c>
      <c r="AK23" s="14">
        <v>120000</v>
      </c>
      <c r="AL23" s="14">
        <f t="shared" si="3"/>
        <v>0</v>
      </c>
      <c r="AM23" s="15"/>
      <c r="AN23" s="16">
        <v>0</v>
      </c>
      <c r="AP23" s="17"/>
      <c r="AT23" s="17"/>
    </row>
    <row r="24" spans="1:46" x14ac:dyDescent="0.25">
      <c r="A24" t="s">
        <v>70</v>
      </c>
      <c r="B24" t="s">
        <v>71</v>
      </c>
      <c r="C24" t="s">
        <v>49</v>
      </c>
      <c r="D24" t="s">
        <v>30</v>
      </c>
      <c r="E24" t="s">
        <v>23</v>
      </c>
      <c r="F24" s="13"/>
      <c r="G24" s="14">
        <v>50.644740418592008</v>
      </c>
      <c r="H24" s="14">
        <v>142</v>
      </c>
      <c r="I24" s="14">
        <f t="shared" si="0"/>
        <v>-91.355259581407992</v>
      </c>
      <c r="J24" s="21"/>
      <c r="K24" s="14">
        <v>8462.75</v>
      </c>
      <c r="M24" s="14"/>
      <c r="N24" s="14"/>
      <c r="O24" s="14"/>
      <c r="P24" s="14">
        <v>0</v>
      </c>
      <c r="Q24" s="14">
        <v>0</v>
      </c>
      <c r="R24" s="14">
        <v>0</v>
      </c>
      <c r="S24" s="14">
        <v>8576.0991025757721</v>
      </c>
      <c r="T24" s="14">
        <v>2461.2208974242285</v>
      </c>
      <c r="U24" s="14">
        <v>0</v>
      </c>
      <c r="V24" s="14">
        <v>0</v>
      </c>
      <c r="W24" s="14">
        <v>0</v>
      </c>
      <c r="X24" s="14">
        <v>0</v>
      </c>
      <c r="Y24" s="14">
        <v>0</v>
      </c>
      <c r="Z24" s="14">
        <v>0</v>
      </c>
      <c r="AA24" s="14">
        <v>0</v>
      </c>
      <c r="AB24" s="14">
        <v>0</v>
      </c>
      <c r="AC24" s="14">
        <v>0</v>
      </c>
      <c r="AD24" s="14">
        <v>0</v>
      </c>
      <c r="AE24" s="14">
        <v>0</v>
      </c>
      <c r="AF24" s="14">
        <v>0</v>
      </c>
      <c r="AH24" s="14">
        <f t="shared" si="1"/>
        <v>11037.32</v>
      </c>
      <c r="AJ24" s="14">
        <f t="shared" si="2"/>
        <v>19500.07</v>
      </c>
      <c r="AK24" s="14">
        <v>19500.07</v>
      </c>
      <c r="AL24" s="14">
        <f t="shared" si="3"/>
        <v>0</v>
      </c>
      <c r="AM24" s="15"/>
      <c r="AN24" s="16">
        <v>0</v>
      </c>
      <c r="AP24" s="17"/>
      <c r="AT24" s="17"/>
    </row>
    <row r="25" spans="1:46" x14ac:dyDescent="0.25">
      <c r="A25" t="s">
        <v>72</v>
      </c>
      <c r="B25" t="s">
        <v>73</v>
      </c>
      <c r="C25" t="s">
        <v>49</v>
      </c>
      <c r="D25" t="s">
        <v>30</v>
      </c>
      <c r="E25" t="s">
        <v>23</v>
      </c>
      <c r="F25" s="13"/>
      <c r="G25" s="14">
        <v>0</v>
      </c>
      <c r="H25" s="14">
        <v>0</v>
      </c>
      <c r="I25" s="14">
        <f t="shared" si="0"/>
        <v>0</v>
      </c>
      <c r="J25" s="21"/>
      <c r="K25" s="14">
        <v>4470</v>
      </c>
      <c r="M25" s="14"/>
      <c r="N25" s="14"/>
      <c r="O25" s="14"/>
      <c r="P25" s="14">
        <v>0</v>
      </c>
      <c r="Q25" s="14">
        <v>0</v>
      </c>
      <c r="R25" s="14">
        <v>0</v>
      </c>
      <c r="S25" s="14">
        <v>2104</v>
      </c>
      <c r="T25" s="14">
        <v>9226</v>
      </c>
      <c r="U25" s="14">
        <v>0</v>
      </c>
      <c r="V25" s="14">
        <v>0</v>
      </c>
      <c r="W25" s="14">
        <v>0</v>
      </c>
      <c r="X25" s="14">
        <v>0</v>
      </c>
      <c r="Y25" s="14">
        <v>0</v>
      </c>
      <c r="Z25" s="14">
        <v>0</v>
      </c>
      <c r="AA25" s="14">
        <v>0</v>
      </c>
      <c r="AB25" s="14">
        <v>0</v>
      </c>
      <c r="AC25" s="14">
        <v>0</v>
      </c>
      <c r="AD25" s="14">
        <v>0</v>
      </c>
      <c r="AE25" s="14">
        <v>0</v>
      </c>
      <c r="AF25" s="14">
        <v>0</v>
      </c>
      <c r="AH25" s="14">
        <f t="shared" si="1"/>
        <v>11330</v>
      </c>
      <c r="AJ25" s="14">
        <f t="shared" si="2"/>
        <v>15800</v>
      </c>
      <c r="AK25" s="14">
        <v>15800</v>
      </c>
      <c r="AL25" s="14">
        <f t="shared" si="3"/>
        <v>0</v>
      </c>
      <c r="AM25" s="15"/>
      <c r="AN25" s="16">
        <v>504</v>
      </c>
      <c r="AP25" s="17"/>
      <c r="AT25" s="17"/>
    </row>
    <row r="26" spans="1:46" x14ac:dyDescent="0.25">
      <c r="A26" t="s">
        <v>74</v>
      </c>
      <c r="B26" t="s">
        <v>75</v>
      </c>
      <c r="C26" t="s">
        <v>81</v>
      </c>
      <c r="D26" t="s">
        <v>30</v>
      </c>
      <c r="E26" t="s">
        <v>17</v>
      </c>
      <c r="F26" s="13" t="s">
        <v>13</v>
      </c>
      <c r="G26" s="14">
        <v>20000</v>
      </c>
      <c r="H26" s="14">
        <v>0</v>
      </c>
      <c r="I26" s="14">
        <f>+G26-H26</f>
        <v>20000</v>
      </c>
      <c r="J26" s="21" t="s">
        <v>95</v>
      </c>
      <c r="K26" s="14">
        <v>0</v>
      </c>
      <c r="M26" s="14"/>
      <c r="N26" s="14"/>
      <c r="O26" s="14"/>
      <c r="P26" s="14">
        <v>-20000</v>
      </c>
      <c r="Q26" s="14">
        <v>0</v>
      </c>
      <c r="R26" s="14">
        <v>0</v>
      </c>
      <c r="S26" s="14">
        <v>40000</v>
      </c>
      <c r="T26" s="14">
        <v>0</v>
      </c>
      <c r="U26" s="14">
        <v>5000</v>
      </c>
      <c r="V26" s="14">
        <v>0</v>
      </c>
      <c r="W26" s="14">
        <v>0</v>
      </c>
      <c r="X26" s="14">
        <v>0</v>
      </c>
      <c r="Y26" s="14">
        <v>0</v>
      </c>
      <c r="Z26" s="14">
        <v>0</v>
      </c>
      <c r="AA26" s="14">
        <v>0</v>
      </c>
      <c r="AB26" s="14">
        <v>0</v>
      </c>
      <c r="AC26" s="14">
        <v>0</v>
      </c>
      <c r="AD26" s="14">
        <v>0</v>
      </c>
      <c r="AE26" s="14">
        <v>0</v>
      </c>
      <c r="AF26" s="14">
        <v>0</v>
      </c>
      <c r="AH26" s="14">
        <f t="shared" si="1"/>
        <v>45000</v>
      </c>
      <c r="AJ26" s="14">
        <f>+AH26+K26</f>
        <v>45000</v>
      </c>
      <c r="AK26" s="14">
        <v>45000</v>
      </c>
      <c r="AL26" s="14">
        <f>+AK26-AJ26</f>
        <v>0</v>
      </c>
      <c r="AM26" s="15"/>
      <c r="AN26" s="16">
        <v>0</v>
      </c>
      <c r="AP26" s="17"/>
      <c r="AT26" s="17"/>
    </row>
    <row r="27" spans="1:46" x14ac:dyDescent="0.25">
      <c r="A27" t="s">
        <v>76</v>
      </c>
      <c r="B27" t="s">
        <v>77</v>
      </c>
      <c r="C27" t="s">
        <v>86</v>
      </c>
      <c r="D27" t="s">
        <v>30</v>
      </c>
      <c r="E27" t="s">
        <v>25</v>
      </c>
      <c r="F27" s="13" t="s">
        <v>19</v>
      </c>
      <c r="G27" s="14">
        <v>129767.30747467373</v>
      </c>
      <c r="H27" s="14">
        <v>125517</v>
      </c>
      <c r="I27" s="14">
        <f>+G27-H27</f>
        <v>4250.3074746737257</v>
      </c>
      <c r="J27" s="21"/>
      <c r="K27" s="14">
        <v>456530.31</v>
      </c>
      <c r="M27" s="14"/>
      <c r="N27" s="14"/>
      <c r="O27" s="14"/>
      <c r="P27" s="14">
        <v>0</v>
      </c>
      <c r="Q27" s="14">
        <v>0</v>
      </c>
      <c r="R27" s="14">
        <v>0</v>
      </c>
      <c r="S27" s="14">
        <v>107233.10919264556</v>
      </c>
      <c r="T27" s="14">
        <v>9722.9506360524247</v>
      </c>
      <c r="U27" s="14">
        <v>0</v>
      </c>
      <c r="V27" s="14">
        <v>30961.630171302018</v>
      </c>
      <c r="W27" s="14">
        <v>0</v>
      </c>
      <c r="X27" s="14">
        <v>0</v>
      </c>
      <c r="Y27" s="14">
        <v>0</v>
      </c>
      <c r="Z27" s="14">
        <v>0</v>
      </c>
      <c r="AA27" s="14">
        <v>0</v>
      </c>
      <c r="AB27" s="14">
        <v>0</v>
      </c>
      <c r="AC27" s="14">
        <v>0</v>
      </c>
      <c r="AD27" s="14">
        <v>0</v>
      </c>
      <c r="AE27" s="14">
        <v>0</v>
      </c>
      <c r="AF27" s="14">
        <v>0</v>
      </c>
      <c r="AH27" s="14">
        <f t="shared" si="1"/>
        <v>147917.69</v>
      </c>
      <c r="AJ27" s="14">
        <f>+AH27+K27</f>
        <v>604448</v>
      </c>
      <c r="AK27" s="14">
        <v>604448</v>
      </c>
      <c r="AL27" s="14">
        <f>+AK27-AJ27</f>
        <v>0</v>
      </c>
      <c r="AM27" s="15"/>
      <c r="AN27" s="16">
        <v>125643</v>
      </c>
      <c r="AP27" s="17"/>
      <c r="AT27" s="17"/>
    </row>
    <row r="28" spans="1:46" x14ac:dyDescent="0.25">
      <c r="A28" t="s">
        <v>18</v>
      </c>
      <c r="B28" t="s">
        <v>78</v>
      </c>
      <c r="C28" t="str">
        <f>+C27</f>
        <v>DREAM THINK SPEAK</v>
      </c>
      <c r="D28" t="s">
        <v>30</v>
      </c>
      <c r="E28" t="s">
        <v>25</v>
      </c>
      <c r="F28" s="13" t="s">
        <v>19</v>
      </c>
      <c r="G28" s="14">
        <v>0</v>
      </c>
      <c r="H28" s="14">
        <v>0</v>
      </c>
      <c r="I28" s="14">
        <f>+G28-H28</f>
        <v>0</v>
      </c>
      <c r="J28" s="21"/>
      <c r="K28" s="14">
        <v>0</v>
      </c>
      <c r="M28" s="14"/>
      <c r="N28" s="14"/>
      <c r="O28" s="14"/>
      <c r="P28" s="14">
        <v>0</v>
      </c>
      <c r="Q28" s="14">
        <v>0</v>
      </c>
      <c r="R28" s="14">
        <v>0</v>
      </c>
      <c r="S28" s="14">
        <v>-10444.800000000001</v>
      </c>
      <c r="T28" s="14">
        <v>-94003.199999999997</v>
      </c>
      <c r="U28" s="14">
        <v>0</v>
      </c>
      <c r="V28" s="14">
        <v>0</v>
      </c>
      <c r="W28" s="14">
        <v>0</v>
      </c>
      <c r="X28" s="14">
        <v>0</v>
      </c>
      <c r="Y28" s="14">
        <v>0</v>
      </c>
      <c r="Z28" s="14">
        <v>0</v>
      </c>
      <c r="AA28" s="14">
        <v>0</v>
      </c>
      <c r="AB28" s="14">
        <v>0</v>
      </c>
      <c r="AC28" s="14">
        <v>0</v>
      </c>
      <c r="AD28" s="14">
        <v>0</v>
      </c>
      <c r="AE28" s="14">
        <v>0</v>
      </c>
      <c r="AF28" s="14">
        <v>0</v>
      </c>
      <c r="AH28" s="14">
        <f t="shared" si="1"/>
        <v>-104448</v>
      </c>
      <c r="AJ28" s="14">
        <f>+AH28+K28</f>
        <v>-104448</v>
      </c>
      <c r="AK28" s="14">
        <v>-104448</v>
      </c>
      <c r="AL28" s="14">
        <f>+AK28-AJ28</f>
        <v>0</v>
      </c>
      <c r="AM28" s="15"/>
      <c r="AN28" s="16">
        <v>0</v>
      </c>
      <c r="AP28" s="17"/>
      <c r="AT28" s="17"/>
    </row>
    <row r="29" spans="1:46" x14ac:dyDescent="0.25">
      <c r="A29" t="s">
        <v>79</v>
      </c>
      <c r="B29" t="s">
        <v>80</v>
      </c>
      <c r="C29" t="s">
        <v>87</v>
      </c>
      <c r="D29" t="s">
        <v>30</v>
      </c>
      <c r="E29" t="s">
        <v>23</v>
      </c>
      <c r="F29" s="13" t="s">
        <v>24</v>
      </c>
      <c r="G29" s="14">
        <v>2542.7087098778165</v>
      </c>
      <c r="H29" s="14">
        <v>1549.6199999999994</v>
      </c>
      <c r="I29" s="14">
        <f>+G29-H29</f>
        <v>993.08870987781711</v>
      </c>
      <c r="J29" s="21"/>
      <c r="K29" s="14">
        <v>12675.3</v>
      </c>
      <c r="M29" s="14"/>
      <c r="N29" s="14"/>
      <c r="O29" s="14"/>
      <c r="P29" s="14">
        <v>0</v>
      </c>
      <c r="Q29" s="14">
        <v>0</v>
      </c>
      <c r="R29" s="14">
        <v>0</v>
      </c>
      <c r="S29" s="14">
        <v>34986.455112839059</v>
      </c>
      <c r="T29" s="14">
        <v>139198.46895094757</v>
      </c>
      <c r="U29" s="14">
        <v>111516.44931934495</v>
      </c>
      <c r="V29" s="14">
        <v>44738.041557930344</v>
      </c>
      <c r="W29" s="14">
        <v>68289.118291022474</v>
      </c>
      <c r="X29" s="14">
        <v>13096.159491766179</v>
      </c>
      <c r="Y29" s="14">
        <v>0</v>
      </c>
      <c r="Z29" s="14">
        <v>0</v>
      </c>
      <c r="AA29" s="14">
        <v>0</v>
      </c>
      <c r="AB29" s="14">
        <v>0</v>
      </c>
      <c r="AC29" s="14">
        <v>0</v>
      </c>
      <c r="AD29" s="14">
        <v>0</v>
      </c>
      <c r="AE29" s="14">
        <v>0</v>
      </c>
      <c r="AF29" s="14">
        <v>0</v>
      </c>
      <c r="AH29" s="14">
        <f t="shared" si="1"/>
        <v>411824.6927238506</v>
      </c>
      <c r="AJ29" s="14">
        <f>+AH29+K29</f>
        <v>424499.99272385059</v>
      </c>
      <c r="AK29" s="14">
        <v>424499.992857309</v>
      </c>
      <c r="AL29" s="14">
        <f>+AK29-AJ29</f>
        <v>1.3345840852707624E-4</v>
      </c>
      <c r="AM29" s="15"/>
      <c r="AN29" s="16">
        <v>21331.96</v>
      </c>
      <c r="AP29" s="17"/>
      <c r="AT29" s="17"/>
    </row>
    <row r="30" spans="1:46" x14ac:dyDescent="0.25">
      <c r="F30" s="13"/>
      <c r="G30" s="14"/>
      <c r="H30" s="14"/>
      <c r="I30" s="14"/>
      <c r="J30" s="21"/>
      <c r="K30" s="14"/>
      <c r="M30" s="14"/>
      <c r="N30" s="14"/>
      <c r="O30" s="14"/>
      <c r="P30" s="14"/>
      <c r="Q30" s="14"/>
      <c r="R30" s="14"/>
      <c r="S30" s="14"/>
      <c r="T30" s="14"/>
      <c r="U30" s="14"/>
      <c r="V30" s="14"/>
      <c r="W30" s="14"/>
      <c r="X30" s="14"/>
      <c r="Y30" s="14"/>
      <c r="Z30" s="14"/>
      <c r="AA30" s="14"/>
      <c r="AB30" s="14"/>
      <c r="AC30" s="14"/>
      <c r="AD30" s="14"/>
      <c r="AE30" s="14"/>
      <c r="AF30" s="14"/>
      <c r="AH30" s="14"/>
      <c r="AJ30" s="14"/>
      <c r="AK30" s="14"/>
      <c r="AL30" s="14"/>
      <c r="AM30" s="15"/>
      <c r="AN30" s="16"/>
      <c r="AP30" s="17"/>
      <c r="AT30" s="17"/>
    </row>
    <row r="31" spans="1:46" ht="15.75" thickBot="1" x14ac:dyDescent="0.3">
      <c r="G31" s="18">
        <v>483763.35948111949</v>
      </c>
      <c r="H31" s="18">
        <f>SUM(H4:H30)</f>
        <v>363713.06</v>
      </c>
      <c r="I31" s="18">
        <f>SUM(I4:I30)</f>
        <v>129823.29948111954</v>
      </c>
      <c r="J31" s="22"/>
      <c r="K31" s="18">
        <f>SUM(K4:K30)</f>
        <v>1478986.67</v>
      </c>
      <c r="M31" s="18">
        <f>SUM(M8:M30)</f>
        <v>0</v>
      </c>
      <c r="N31" s="18">
        <f>SUM(N8:N30)</f>
        <v>0</v>
      </c>
      <c r="O31" s="18">
        <f t="shared" ref="O31:Z31" si="4">SUM(O4:O30)</f>
        <v>0</v>
      </c>
      <c r="P31" s="18">
        <f t="shared" si="4"/>
        <v>-23917</v>
      </c>
      <c r="Q31" s="18">
        <f t="shared" si="4"/>
        <v>0</v>
      </c>
      <c r="R31" s="18">
        <f t="shared" si="4"/>
        <v>0</v>
      </c>
      <c r="S31" s="18">
        <f t="shared" si="4"/>
        <v>490471.02202642569</v>
      </c>
      <c r="T31" s="18">
        <f t="shared" si="4"/>
        <v>286567.27607280854</v>
      </c>
      <c r="U31" s="18">
        <f t="shared" si="4"/>
        <v>271448.99450120406</v>
      </c>
      <c r="V31" s="18">
        <f t="shared" si="4"/>
        <v>164356.23126909463</v>
      </c>
      <c r="W31" s="18">
        <f t="shared" si="4"/>
        <v>214094.76129050879</v>
      </c>
      <c r="X31" s="18">
        <f t="shared" si="4"/>
        <v>16731.751899889015</v>
      </c>
      <c r="Y31" s="18">
        <f t="shared" si="4"/>
        <v>76578.827571229587</v>
      </c>
      <c r="Z31" s="18">
        <f t="shared" si="4"/>
        <v>10551.24678641983</v>
      </c>
      <c r="AA31" s="18">
        <v>0</v>
      </c>
      <c r="AB31" s="18">
        <v>0</v>
      </c>
      <c r="AC31" s="18">
        <v>0</v>
      </c>
      <c r="AD31" s="18">
        <v>0</v>
      </c>
      <c r="AE31" s="18">
        <v>0</v>
      </c>
      <c r="AF31" s="18">
        <v>0</v>
      </c>
      <c r="AH31" s="18">
        <f>SUM(AH4:AH30)</f>
        <v>1530800.1114175799</v>
      </c>
      <c r="AJ31" s="18">
        <f>SUM(AJ4:AJ30)</f>
        <v>3009786.7814175803</v>
      </c>
      <c r="AK31" s="18">
        <v>3017987.1780117229</v>
      </c>
      <c r="AL31" s="18">
        <f>SUM(AL4:AL30)</f>
        <v>8200.396594142403</v>
      </c>
      <c r="AM31" s="17"/>
      <c r="AN31" s="19">
        <f>SUM(AN8:AN30)</f>
        <v>218889.6180628</v>
      </c>
      <c r="AP31" s="17"/>
      <c r="AT31" s="17"/>
    </row>
    <row r="32" spans="1:46" ht="15.75" thickTop="1" x14ac:dyDescent="0.25">
      <c r="AP32" s="17"/>
      <c r="AT32" s="17"/>
    </row>
  </sheetData>
  <pageMargins left="0.70866141732283472" right="0.70866141732283472" top="0.74803149606299213" bottom="0.74803149606299213" header="0.31496062992125984" footer="0.31496062992125984"/>
  <pageSetup paperSize="8"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Katy Fuller</DisplayName>
        <AccountId>52</AccountId>
        <AccountType/>
      </UserInfo>
      <UserInfo>
        <DisplayName>Glenn Harley</DisplayName>
        <AccountId>83</AccountId>
        <AccountType/>
      </UserInfo>
    </SharedWithUsers>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1FD065-C554-4B2F-AADF-1F5C9060C254}">
  <ds:schemaRefs>
    <ds:schemaRef ds:uri="http://schemas.microsoft.com/office/2006/documentManagement/types"/>
    <ds:schemaRef ds:uri="http://schemas.microsoft.com/office/2006/metadata/properties"/>
    <ds:schemaRef ds:uri="80129174-c05c-43cc-8e32-21fcbdfe51bb"/>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purl.org/dc/terms/"/>
    <ds:schemaRef ds:uri="958b15ed-c521-4290-b073-2e98d4cc1d7f"/>
  </ds:schemaRefs>
</ds:datastoreItem>
</file>

<file path=customXml/itemProps2.xml><?xml version="1.0" encoding="utf-8"?>
<ds:datastoreItem xmlns:ds="http://schemas.openxmlformats.org/officeDocument/2006/customXml" ds:itemID="{C36CB923-5ED3-4E1E-BB0D-1C3081B61504}"/>
</file>

<file path=customXml/itemProps3.xml><?xml version="1.0" encoding="utf-8"?>
<ds:datastoreItem xmlns:ds="http://schemas.openxmlformats.org/officeDocument/2006/customXml" ds:itemID="{A070261A-97D9-4814-9017-FAA49915C6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Kind</dc:creator>
  <cp:lastModifiedBy>Kirsty Sutcliffe</cp:lastModifiedBy>
  <cp:lastPrinted>2017-08-10T12:50:40Z</cp:lastPrinted>
  <dcterms:created xsi:type="dcterms:W3CDTF">2017-08-10T12:49:03Z</dcterms:created>
  <dcterms:modified xsi:type="dcterms:W3CDTF">2017-08-10T17:03:24Z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