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ulture Company\Projects\Assemble Fest\a_budget\"/>
    </mc:Choice>
  </mc:AlternateContent>
  <bookViews>
    <workbookView xWindow="0" yWindow="0" windowWidth="28800" windowHeight="12210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F10" i="1" l="1"/>
  <c r="F11" i="1"/>
  <c r="F12" i="1"/>
  <c r="F46" i="1"/>
  <c r="F47" i="1"/>
  <c r="F13" i="1"/>
  <c r="F14" i="1"/>
  <c r="F15" i="1"/>
  <c r="E8" i="1"/>
  <c r="F8" i="1" s="1"/>
  <c r="E9" i="1"/>
  <c r="F9" i="1" s="1"/>
  <c r="F53" i="1"/>
  <c r="F49" i="1"/>
  <c r="F39" i="1"/>
  <c r="F40" i="1"/>
  <c r="F41" i="1"/>
  <c r="F42" i="1"/>
  <c r="F43" i="1"/>
  <c r="F44" i="1"/>
  <c r="F45" i="1"/>
  <c r="F48" i="1"/>
  <c r="F50" i="1"/>
  <c r="F51" i="1"/>
  <c r="F52" i="1"/>
  <c r="F54" i="1"/>
  <c r="F63" i="1"/>
  <c r="D19" i="1"/>
  <c r="F19" i="1" s="1"/>
  <c r="M8" i="1" s="1"/>
  <c r="M39" i="1" s="1"/>
  <c r="F17" i="1"/>
  <c r="F18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64" i="1"/>
  <c r="M43" i="1" s="1"/>
  <c r="M35" i="1"/>
  <c r="M38" i="1" s="1"/>
  <c r="M40" i="1" l="1"/>
  <c r="F60" i="1"/>
  <c r="F61" i="1" s="1"/>
  <c r="M42" i="1" l="1"/>
  <c r="M44" i="1" s="1"/>
  <c r="F66" i="1"/>
</calcChain>
</file>

<file path=xl/sharedStrings.xml><?xml version="1.0" encoding="utf-8"?>
<sst xmlns="http://schemas.openxmlformats.org/spreadsheetml/2006/main" count="116" uniqueCount="95">
  <si>
    <t xml:space="preserve">Assemble Fest Budget for 2017 </t>
  </si>
  <si>
    <t>Cost Description</t>
  </si>
  <si>
    <t xml:space="preserve">Total </t>
  </si>
  <si>
    <t>Staffing Costs</t>
  </si>
  <si>
    <t>Festival Director</t>
  </si>
  <si>
    <t>Producer</t>
  </si>
  <si>
    <t>Curator</t>
  </si>
  <si>
    <t>Marketing Manager</t>
  </si>
  <si>
    <t>Box Office Manager</t>
  </si>
  <si>
    <t>Head Venue Manager</t>
  </si>
  <si>
    <t>Festival Costs</t>
  </si>
  <si>
    <t>Festival Commissions</t>
  </si>
  <si>
    <t xml:space="preserve">Additional Activity </t>
  </si>
  <si>
    <t>Workshop Costs</t>
  </si>
  <si>
    <t>Collaborator fee</t>
  </si>
  <si>
    <t>Ticketing Systems</t>
  </si>
  <si>
    <t>Accessibility Contingency</t>
  </si>
  <si>
    <t>Launch Event Entertainment</t>
  </si>
  <si>
    <t>Technical Hire</t>
  </si>
  <si>
    <t>Public / EMPLOYERS Liability</t>
  </si>
  <si>
    <t>Event Licensing</t>
  </si>
  <si>
    <t>Logistical Equipment</t>
  </si>
  <si>
    <t>Evaluation Tools</t>
  </si>
  <si>
    <t>Newland Contribution - Happy Hour</t>
  </si>
  <si>
    <t>Contingency @ 3 %</t>
  </si>
  <si>
    <t>Our Street Our Stage</t>
  </si>
  <si>
    <t xml:space="preserve">Daniel Bye and Boff Whalley </t>
  </si>
  <si>
    <t>Choir</t>
  </si>
  <si>
    <t>Dancers</t>
  </si>
  <si>
    <t xml:space="preserve">Jon Beney </t>
  </si>
  <si>
    <t xml:space="preserve">Visual Artist </t>
  </si>
  <si>
    <t xml:space="preserve">Schools Project </t>
  </si>
  <si>
    <t xml:space="preserve">Production Manager </t>
  </si>
  <si>
    <t xml:space="preserve">Sound Equipment </t>
  </si>
  <si>
    <t>Technical Stage Manager</t>
  </si>
  <si>
    <t xml:space="preserve">LX Equipment </t>
  </si>
  <si>
    <t>Marketing</t>
  </si>
  <si>
    <t>Contingency @ 3%</t>
  </si>
  <si>
    <t>Total Expenditure FESTIVAL</t>
  </si>
  <si>
    <t>Total Expenditure + Contingency</t>
  </si>
  <si>
    <t>Total Expenditure OUR STREET</t>
  </si>
  <si>
    <t>TOTAL FESTIVAL + OUR STREET</t>
  </si>
  <si>
    <t>Daily Rate / Fee / Cost</t>
  </si>
  <si>
    <t>Days / Weeks/ Unit</t>
  </si>
  <si>
    <t>Cost Descriptions</t>
  </si>
  <si>
    <t>Arts Council</t>
  </si>
  <si>
    <t xml:space="preserve">Hull City Council </t>
  </si>
  <si>
    <t xml:space="preserve">City of Culture </t>
  </si>
  <si>
    <t>Confirmed</t>
  </si>
  <si>
    <t>Commissioned Company Match Funding</t>
  </si>
  <si>
    <t>Newland Community Contribution</t>
  </si>
  <si>
    <t>Esmee Fairbairn</t>
  </si>
  <si>
    <t>Unity Theatre Trust</t>
  </si>
  <si>
    <t xml:space="preserve">Hull University - Partner Personel Support </t>
  </si>
  <si>
    <t>Theatre Company Internal Support</t>
  </si>
  <si>
    <t>Hull Truck - Equipment, Rehearsal,  Time</t>
  </si>
  <si>
    <t>Business Venues - Rehearsal Time, Marketing</t>
  </si>
  <si>
    <t>Total in kind</t>
  </si>
  <si>
    <t>Total Expenditure</t>
  </si>
  <si>
    <t xml:space="preserve">Income  </t>
  </si>
  <si>
    <t>Status</t>
  </si>
  <si>
    <t>In kind</t>
  </si>
  <si>
    <t>Expected</t>
  </si>
  <si>
    <t>2017 Creative Communities Programme</t>
  </si>
  <si>
    <t>Heritage Lottery</t>
  </si>
  <si>
    <t>KCOM Community Grants</t>
  </si>
  <si>
    <t>Assemble Fest contribution</t>
  </si>
  <si>
    <t>Launch Event - raffle</t>
  </si>
  <si>
    <t>Box Office Split (50% split)</t>
  </si>
  <si>
    <t>Crowdfunding</t>
  </si>
  <si>
    <t>Businesss sponsorship</t>
  </si>
  <si>
    <t>Earned</t>
  </si>
  <si>
    <t>LA</t>
  </si>
  <si>
    <t>Public</t>
  </si>
  <si>
    <t>Private</t>
  </si>
  <si>
    <t>In Kind</t>
  </si>
  <si>
    <t>Admin and printing</t>
  </si>
  <si>
    <t xml:space="preserve">Accessibility </t>
  </si>
  <si>
    <t>Festival Event Manager</t>
  </si>
  <si>
    <t>Total Incomings + In kind</t>
  </si>
  <si>
    <t>Total Incomings (cash)</t>
  </si>
  <si>
    <t>Event Staffing / stewarding</t>
  </si>
  <si>
    <t xml:space="preserve">Documentation for legacy </t>
  </si>
  <si>
    <t>Historian / researcher</t>
  </si>
  <si>
    <t>Accounting software - Sage</t>
  </si>
  <si>
    <t>Box Office Sales (total sales)</t>
  </si>
  <si>
    <t>Programme sponsorship</t>
  </si>
  <si>
    <t xml:space="preserve">Marketing </t>
  </si>
  <si>
    <t xml:space="preserve">Expenditure </t>
  </si>
  <si>
    <t>Amount</t>
  </si>
  <si>
    <t>Expecteed</t>
  </si>
  <si>
    <t>Road Closure + licence</t>
  </si>
  <si>
    <t xml:space="preserve">Accountant - final statement </t>
  </si>
  <si>
    <t xml:space="preserve">Venue Managers x 12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</si>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</sst>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[Red]#,##0"/>
    <numFmt numFmtId="165" formatCode="#,##0.00000000000;[Red]#,##0.00000000000"/>
    <numFmt numFmtId="166" formatCode="#,##0.0000000000000;[Red]#,##0.0000000000000"/>
  </numFmts>
  <fonts count="10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rgb="FF222222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Border="1" applyAlignment="1">
      <alignment horizontal="left"/>
    </xf>
    <xf numFmtId="0" fontId="0" fillId="0" borderId="0" xfId="0" applyBorder="1"/>
    <xf numFmtId="0" fontId="2" fillId="0" borderId="0" xfId="0" applyFont="1"/>
    <xf numFmtId="0" fontId="0" fillId="0" borderId="0" xfId="0" applyBorder="1" applyAlignment="1">
      <alignment horizontal="right"/>
    </xf>
    <xf numFmtId="2" fontId="0" fillId="0" borderId="0" xfId="0" applyNumberFormat="1" applyBorder="1"/>
    <xf numFmtId="0" fontId="4" fillId="0" borderId="0" xfId="0" applyFont="1"/>
    <xf numFmtId="0" fontId="0" fillId="0" borderId="0" xfId="0" applyFill="1" applyBorder="1"/>
    <xf numFmtId="2" fontId="2" fillId="0" borderId="0" xfId="0" applyNumberFormat="1" applyFont="1" applyBorder="1"/>
    <xf numFmtId="0" fontId="2" fillId="0" borderId="0" xfId="0" applyFont="1" applyFill="1" applyBorder="1"/>
    <xf numFmtId="0" fontId="2" fillId="0" borderId="0" xfId="0" applyFont="1" applyBorder="1"/>
    <xf numFmtId="2" fontId="0" fillId="0" borderId="0" xfId="0" applyNumberFormat="1"/>
    <xf numFmtId="2" fontId="0" fillId="0" borderId="0" xfId="0" applyNumberFormat="1" applyFill="1" applyBorder="1"/>
    <xf numFmtId="1" fontId="0" fillId="0" borderId="0" xfId="0" applyNumberFormat="1"/>
    <xf numFmtId="1" fontId="3" fillId="0" borderId="0" xfId="0" applyNumberFormat="1" applyFont="1" applyFill="1" applyBorder="1"/>
    <xf numFmtId="1" fontId="3" fillId="0" borderId="0" xfId="0" applyNumberFormat="1" applyFont="1"/>
    <xf numFmtId="1" fontId="0" fillId="0" borderId="0" xfId="0" applyNumberFormat="1" applyFill="1" applyBorder="1"/>
    <xf numFmtId="0" fontId="0" fillId="0" borderId="0" xfId="0" applyFont="1" applyBorder="1"/>
    <xf numFmtId="0" fontId="6" fillId="0" borderId="0" xfId="0" applyFont="1" applyFill="1" applyBorder="1"/>
    <xf numFmtId="0" fontId="0" fillId="0" borderId="1" xfId="0" applyBorder="1"/>
    <xf numFmtId="164" fontId="0" fillId="0" borderId="0" xfId="0" applyNumberFormat="1" applyBorder="1"/>
    <xf numFmtId="0" fontId="8" fillId="0" borderId="0" xfId="0" applyFont="1" applyBorder="1"/>
    <xf numFmtId="0" fontId="8" fillId="0" borderId="0" xfId="0" applyFont="1" applyFill="1" applyBorder="1"/>
    <xf numFmtId="0" fontId="0" fillId="0" borderId="0" xfId="0" applyFont="1" applyFill="1" applyBorder="1"/>
    <xf numFmtId="164" fontId="0" fillId="0" borderId="0" xfId="0" applyNumberFormat="1" applyFill="1" applyBorder="1"/>
    <xf numFmtId="0" fontId="0" fillId="0" borderId="0" xfId="0" applyFill="1"/>
    <xf numFmtId="0" fontId="7" fillId="0" borderId="0" xfId="0" applyFont="1" applyFill="1" applyBorder="1"/>
    <xf numFmtId="165" fontId="0" fillId="0" borderId="0" xfId="0" applyNumberFormat="1"/>
    <xf numFmtId="0" fontId="5" fillId="0" borderId="0" xfId="0" applyFont="1" applyFill="1" applyBorder="1"/>
    <xf numFmtId="164" fontId="0" fillId="0" borderId="0" xfId="0" applyNumberFormat="1"/>
    <xf numFmtId="0" fontId="0" fillId="0" borderId="0" xfId="0" applyAlignment="1">
      <alignment horizontal="righ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0" borderId="5" xfId="0" applyNumberFormat="1" applyBorder="1"/>
    <xf numFmtId="0" fontId="0" fillId="0" borderId="6" xfId="0" applyFill="1" applyBorder="1"/>
    <xf numFmtId="0" fontId="0" fillId="0" borderId="7" xfId="0" applyBorder="1"/>
    <xf numFmtId="164" fontId="0" fillId="0" borderId="8" xfId="0" applyNumberFormat="1" applyBorder="1"/>
    <xf numFmtId="2" fontId="0" fillId="0" borderId="4" xfId="0" applyNumberFormat="1" applyBorder="1"/>
    <xf numFmtId="0" fontId="0" fillId="0" borderId="1" xfId="0" applyFill="1" applyBorder="1"/>
    <xf numFmtId="2" fontId="0" fillId="0" borderId="5" xfId="0" applyNumberFormat="1" applyBorder="1"/>
    <xf numFmtId="2" fontId="0" fillId="0" borderId="8" xfId="0" applyNumberFormat="1" applyBorder="1"/>
    <xf numFmtId="0" fontId="4" fillId="0" borderId="0" xfId="0" applyFont="1" applyFill="1"/>
    <xf numFmtId="0" fontId="1" fillId="2" borderId="1" xfId="0" applyFont="1" applyFill="1" applyBorder="1" applyAlignment="1">
      <alignment horizontal="left"/>
    </xf>
    <xf numFmtId="0" fontId="0" fillId="0" borderId="0" xfId="0" applyFill="1" applyAlignment="1">
      <alignment horizontal="right"/>
    </xf>
    <xf numFmtId="2" fontId="0" fillId="0" borderId="0" xfId="0" applyNumberFormat="1" applyFill="1" applyAlignment="1">
      <alignment horizontal="right"/>
    </xf>
    <xf numFmtId="0" fontId="9" fillId="0" borderId="0" xfId="0" applyFont="1" applyAlignment="1">
      <alignment horizontal="right"/>
    </xf>
    <xf numFmtId="2" fontId="0" fillId="0" borderId="1" xfId="0" applyNumberFormat="1" applyBorder="1"/>
    <xf numFmtId="166" fontId="0" fillId="0" borderId="0" xfId="0" applyNumberFormat="1" applyFill="1"/>
    <xf numFmtId="2" fontId="0" fillId="0" borderId="0" xfId="0" applyNumberFormat="1" applyFill="1"/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6"/>
  <sheetViews>
    <sheetView tabSelected="1" topLeftCell="C1" zoomScale="70" zoomScaleNormal="70" workbookViewId="0">
      <selection activeCell="I61" sqref="I61"/>
    </sheetView>
  </sheetViews>
  <sheetFormatPr defaultRowHeight="15" x14ac:dyDescent="0.25"/>
  <cols>
    <col min="1" max="1" width="12" customWidth="1"/>
    <col min="2" max="2" width="38.42578125" bestFit="1" customWidth="1"/>
    <col min="3" max="3" width="3.5703125" customWidth="1"/>
    <col min="4" max="4" width="14.140625" customWidth="1"/>
    <col min="5" max="5" width="13.42578125" customWidth="1"/>
    <col min="6" max="6" width="13.85546875" customWidth="1"/>
    <col min="7" max="7" width="9.140625" customWidth="1"/>
    <col min="8" max="8" width="8.85546875" style="20" bestFit="1" customWidth="1"/>
    <col min="9" max="9" width="10.28515625" style="3" customWidth="1"/>
    <col min="10" max="10" width="41.85546875" customWidth="1"/>
    <col min="11" max="11" width="13.140625" customWidth="1"/>
    <col min="12" max="12" width="11.5703125" bestFit="1" customWidth="1"/>
    <col min="13" max="13" width="11.42578125" bestFit="1" customWidth="1"/>
    <col min="14" max="15" width="9.7109375" bestFit="1" customWidth="1"/>
    <col min="16" max="16" width="10.5703125" bestFit="1" customWidth="1"/>
  </cols>
  <sheetData>
    <row r="1" spans="1:17" ht="15.75" x14ac:dyDescent="0.25">
      <c r="A1" s="1" t="s">
        <v>0</v>
      </c>
      <c r="B1" s="1"/>
      <c r="C1" s="1"/>
      <c r="D1" s="1"/>
      <c r="E1" s="1"/>
      <c r="F1" s="2"/>
      <c r="G1" s="2"/>
      <c r="H1" s="44"/>
      <c r="I1" s="1" t="s">
        <v>0</v>
      </c>
      <c r="J1" s="2"/>
      <c r="K1" s="2"/>
      <c r="L1" s="2"/>
      <c r="M1" s="2"/>
      <c r="N1" s="2"/>
      <c r="O1" s="2"/>
      <c r="P1" s="2"/>
      <c r="Q1" s="2"/>
    </row>
    <row r="2" spans="1:17" x14ac:dyDescent="0.25">
      <c r="F2" s="3"/>
    </row>
    <row r="3" spans="1:17" ht="15.75" x14ac:dyDescent="0.25">
      <c r="A3" s="4" t="s">
        <v>88</v>
      </c>
      <c r="F3" s="3"/>
      <c r="I3" s="11" t="s">
        <v>59</v>
      </c>
      <c r="K3" s="3"/>
    </row>
    <row r="4" spans="1:17" x14ac:dyDescent="0.25">
      <c r="F4" s="3"/>
      <c r="K4" s="3"/>
    </row>
    <row r="5" spans="1:17" x14ac:dyDescent="0.25">
      <c r="D5" s="51" t="s">
        <v>42</v>
      </c>
      <c r="E5" s="51" t="s">
        <v>43</v>
      </c>
      <c r="F5" s="3"/>
      <c r="J5" s="3"/>
      <c r="K5" s="3"/>
      <c r="L5" s="3"/>
      <c r="M5" s="3"/>
    </row>
    <row r="6" spans="1:17" ht="15.75" x14ac:dyDescent="0.25">
      <c r="B6" t="s">
        <v>1</v>
      </c>
      <c r="D6" s="51"/>
      <c r="E6" s="51"/>
      <c r="F6" s="5" t="s">
        <v>2</v>
      </c>
      <c r="J6" s="22" t="s">
        <v>44</v>
      </c>
      <c r="K6" s="18"/>
      <c r="L6" s="23" t="s">
        <v>60</v>
      </c>
      <c r="M6" s="30" t="s">
        <v>89</v>
      </c>
      <c r="N6" s="24"/>
    </row>
    <row r="7" spans="1:17" x14ac:dyDescent="0.25">
      <c r="F7" s="8"/>
      <c r="J7" s="26"/>
      <c r="N7" s="3"/>
    </row>
    <row r="8" spans="1:17" x14ac:dyDescent="0.25">
      <c r="A8" t="s">
        <v>3</v>
      </c>
      <c r="B8" t="s">
        <v>4</v>
      </c>
      <c r="D8">
        <v>95</v>
      </c>
      <c r="E8">
        <f>53+36</f>
        <v>89</v>
      </c>
      <c r="F8" s="8">
        <f t="shared" ref="F8:F15" si="0">D8*E8</f>
        <v>8455</v>
      </c>
      <c r="I8" s="3" t="s">
        <v>71</v>
      </c>
      <c r="J8" s="8" t="s">
        <v>85</v>
      </c>
      <c r="K8" s="8"/>
      <c r="L8" s="8" t="s">
        <v>62</v>
      </c>
      <c r="M8" s="25">
        <f>F19*2</f>
        <v>2248</v>
      </c>
    </row>
    <row r="9" spans="1:17" x14ac:dyDescent="0.25">
      <c r="B9" t="s">
        <v>5</v>
      </c>
      <c r="D9">
        <v>95</v>
      </c>
      <c r="E9">
        <f>53+36</f>
        <v>89</v>
      </c>
      <c r="F9" s="8">
        <f t="shared" si="0"/>
        <v>8455</v>
      </c>
      <c r="J9" s="8" t="s">
        <v>67</v>
      </c>
      <c r="K9" s="8"/>
      <c r="L9" s="8" t="s">
        <v>62</v>
      </c>
      <c r="M9" s="8">
        <v>153</v>
      </c>
      <c r="N9" s="3"/>
    </row>
    <row r="10" spans="1:17" x14ac:dyDescent="0.25">
      <c r="B10" t="s">
        <v>6</v>
      </c>
      <c r="D10">
        <v>95</v>
      </c>
      <c r="E10">
        <v>43</v>
      </c>
      <c r="F10" s="8">
        <f t="shared" si="0"/>
        <v>4085</v>
      </c>
      <c r="J10" s="8" t="s">
        <v>50</v>
      </c>
      <c r="K10" s="8"/>
      <c r="L10" s="8" t="s">
        <v>62</v>
      </c>
      <c r="M10" s="8">
        <v>500</v>
      </c>
      <c r="N10" s="21"/>
    </row>
    <row r="11" spans="1:17" x14ac:dyDescent="0.25">
      <c r="B11" t="s">
        <v>7</v>
      </c>
      <c r="D11">
        <v>95</v>
      </c>
      <c r="E11">
        <v>43</v>
      </c>
      <c r="F11" s="8">
        <f t="shared" si="0"/>
        <v>4085</v>
      </c>
      <c r="J11" s="26"/>
      <c r="K11" s="26"/>
      <c r="L11" s="26"/>
      <c r="M11" s="26"/>
    </row>
    <row r="12" spans="1:17" x14ac:dyDescent="0.25">
      <c r="B12" t="s">
        <v>78</v>
      </c>
      <c r="D12">
        <v>95</v>
      </c>
      <c r="E12">
        <v>43</v>
      </c>
      <c r="F12" s="8">
        <f t="shared" si="0"/>
        <v>4085</v>
      </c>
      <c r="I12" s="3" t="s">
        <v>72</v>
      </c>
      <c r="J12" s="8" t="s">
        <v>46</v>
      </c>
      <c r="K12" s="8"/>
      <c r="L12" s="8" t="s">
        <v>62</v>
      </c>
      <c r="M12" s="8">
        <v>5000</v>
      </c>
      <c r="N12" s="3"/>
    </row>
    <row r="13" spans="1:17" x14ac:dyDescent="0.25">
      <c r="B13" t="s">
        <v>8</v>
      </c>
      <c r="D13">
        <v>95</v>
      </c>
      <c r="E13">
        <v>2</v>
      </c>
      <c r="F13" s="8">
        <f t="shared" si="0"/>
        <v>190</v>
      </c>
      <c r="J13" s="26"/>
      <c r="K13" s="26"/>
      <c r="L13" s="26"/>
      <c r="M13" s="26"/>
      <c r="N13" s="3"/>
    </row>
    <row r="14" spans="1:17" x14ac:dyDescent="0.25">
      <c r="B14" t="s">
        <v>9</v>
      </c>
      <c r="D14">
        <v>95</v>
      </c>
      <c r="E14">
        <v>5</v>
      </c>
      <c r="F14" s="8">
        <f t="shared" si="0"/>
        <v>475</v>
      </c>
      <c r="I14" s="3" t="s">
        <v>73</v>
      </c>
      <c r="J14" s="8" t="s">
        <v>45</v>
      </c>
      <c r="K14" s="8"/>
      <c r="L14" s="8" t="s">
        <v>62</v>
      </c>
      <c r="M14" s="8">
        <v>57000</v>
      </c>
      <c r="N14" s="3"/>
    </row>
    <row r="15" spans="1:17" ht="15.75" x14ac:dyDescent="0.25">
      <c r="B15" t="s">
        <v>93</v>
      </c>
      <c r="D15">
        <v>95</v>
      </c>
      <c r="E15">
        <v>24</v>
      </c>
      <c r="F15" s="8">
        <f t="shared" si="0"/>
        <v>2280</v>
      </c>
      <c r="J15" s="8" t="s">
        <v>47</v>
      </c>
      <c r="K15" s="8"/>
      <c r="L15" s="27" t="s">
        <v>48</v>
      </c>
      <c r="M15" s="19">
        <v>10000</v>
      </c>
      <c r="N15" s="3"/>
    </row>
    <row r="16" spans="1:17" ht="15.75" x14ac:dyDescent="0.25">
      <c r="F16" s="8"/>
      <c r="J16" s="8" t="s">
        <v>63</v>
      </c>
      <c r="K16" s="8"/>
      <c r="L16" s="8" t="s">
        <v>48</v>
      </c>
      <c r="M16" s="19">
        <v>14000</v>
      </c>
      <c r="N16" s="3"/>
    </row>
    <row r="17" spans="1:15" x14ac:dyDescent="0.25">
      <c r="A17" t="s">
        <v>10</v>
      </c>
      <c r="B17" s="26" t="s">
        <v>11</v>
      </c>
      <c r="D17">
        <v>3500</v>
      </c>
      <c r="E17">
        <v>6</v>
      </c>
      <c r="F17" s="8">
        <f t="shared" ref="F17:F26" si="1">D17*E17</f>
        <v>21000</v>
      </c>
      <c r="J17" s="8" t="s">
        <v>64</v>
      </c>
      <c r="K17" s="8"/>
      <c r="L17" s="8" t="s">
        <v>62</v>
      </c>
      <c r="M17" s="8">
        <v>17500</v>
      </c>
      <c r="N17" s="3"/>
    </row>
    <row r="18" spans="1:15" x14ac:dyDescent="0.25">
      <c r="B18" s="26" t="s">
        <v>12</v>
      </c>
      <c r="D18">
        <v>4000</v>
      </c>
      <c r="E18">
        <v>1</v>
      </c>
      <c r="F18" s="8">
        <f t="shared" si="1"/>
        <v>4000</v>
      </c>
      <c r="J18" s="8" t="s">
        <v>49</v>
      </c>
      <c r="K18" s="8"/>
      <c r="L18" s="8" t="s">
        <v>62</v>
      </c>
      <c r="M18" s="8">
        <v>4500</v>
      </c>
      <c r="N18" s="3"/>
    </row>
    <row r="19" spans="1:15" ht="15.75" x14ac:dyDescent="0.25">
      <c r="B19" s="26" t="s">
        <v>68</v>
      </c>
      <c r="D19" s="14">
        <f>(2248/2)</f>
        <v>1124</v>
      </c>
      <c r="E19" s="14">
        <v>1</v>
      </c>
      <c r="F19" s="15">
        <f t="shared" si="1"/>
        <v>1124</v>
      </c>
      <c r="J19" s="8" t="s">
        <v>65</v>
      </c>
      <c r="K19" s="8"/>
      <c r="L19" s="8" t="s">
        <v>62</v>
      </c>
      <c r="M19" s="8">
        <v>2000</v>
      </c>
      <c r="N19" s="3"/>
    </row>
    <row r="20" spans="1:15" x14ac:dyDescent="0.25">
      <c r="B20" s="26" t="s">
        <v>13</v>
      </c>
      <c r="D20" s="14">
        <v>150</v>
      </c>
      <c r="E20" s="14">
        <v>3</v>
      </c>
      <c r="F20" s="17">
        <f t="shared" si="1"/>
        <v>450</v>
      </c>
      <c r="J20" s="8" t="s">
        <v>52</v>
      </c>
      <c r="K20" s="8"/>
      <c r="L20" s="8" t="s">
        <v>48</v>
      </c>
      <c r="M20" s="8">
        <v>500</v>
      </c>
      <c r="N20" s="3"/>
    </row>
    <row r="21" spans="1:15" ht="15.75" x14ac:dyDescent="0.25">
      <c r="B21" s="26" t="s">
        <v>14</v>
      </c>
      <c r="D21" s="16">
        <v>150</v>
      </c>
      <c r="E21" s="16">
        <v>60</v>
      </c>
      <c r="F21" s="15">
        <f t="shared" si="1"/>
        <v>9000</v>
      </c>
      <c r="J21" s="8" t="s">
        <v>51</v>
      </c>
      <c r="K21" s="26"/>
      <c r="L21" s="8" t="s">
        <v>62</v>
      </c>
      <c r="M21" s="8">
        <v>8000</v>
      </c>
      <c r="N21" s="3"/>
    </row>
    <row r="22" spans="1:15" x14ac:dyDescent="0.25">
      <c r="B22" s="26" t="s">
        <v>87</v>
      </c>
      <c r="D22" s="14">
        <v>4000</v>
      </c>
      <c r="E22" s="14">
        <v>1</v>
      </c>
      <c r="F22" s="17">
        <f t="shared" si="1"/>
        <v>4000</v>
      </c>
      <c r="J22" s="8"/>
      <c r="K22" s="26"/>
      <c r="L22" s="8"/>
      <c r="M22" s="8"/>
      <c r="N22" s="3"/>
    </row>
    <row r="23" spans="1:15" ht="15.75" x14ac:dyDescent="0.25">
      <c r="B23" s="26" t="s">
        <v>15</v>
      </c>
      <c r="D23" s="16">
        <v>480</v>
      </c>
      <c r="E23" s="14">
        <v>1</v>
      </c>
      <c r="F23" s="17">
        <f>D23*E23</f>
        <v>480</v>
      </c>
      <c r="I23" s="3" t="s">
        <v>74</v>
      </c>
      <c r="J23" s="8" t="s">
        <v>66</v>
      </c>
      <c r="K23" s="8"/>
      <c r="L23" s="8" t="s">
        <v>48</v>
      </c>
      <c r="M23" s="8">
        <v>4382</v>
      </c>
    </row>
    <row r="24" spans="1:15" ht="15.75" x14ac:dyDescent="0.25">
      <c r="B24" s="26" t="s">
        <v>84</v>
      </c>
      <c r="D24" s="16">
        <v>240</v>
      </c>
      <c r="E24" s="14">
        <v>1</v>
      </c>
      <c r="F24" s="17">
        <f>D24*E24</f>
        <v>240</v>
      </c>
      <c r="J24" s="8" t="s">
        <v>70</v>
      </c>
      <c r="K24" s="8"/>
      <c r="L24" s="8" t="s">
        <v>62</v>
      </c>
      <c r="M24" s="8">
        <v>1500</v>
      </c>
    </row>
    <row r="25" spans="1:15" x14ac:dyDescent="0.25">
      <c r="B25" s="26" t="s">
        <v>16</v>
      </c>
      <c r="D25">
        <v>200</v>
      </c>
      <c r="E25">
        <v>1</v>
      </c>
      <c r="F25" s="8">
        <f t="shared" si="1"/>
        <v>200</v>
      </c>
      <c r="J25" s="8" t="s">
        <v>86</v>
      </c>
      <c r="L25" s="8" t="s">
        <v>62</v>
      </c>
      <c r="M25" s="8">
        <v>500</v>
      </c>
      <c r="N25" s="30"/>
    </row>
    <row r="26" spans="1:15" x14ac:dyDescent="0.25">
      <c r="B26" s="26" t="s">
        <v>17</v>
      </c>
      <c r="D26">
        <v>400</v>
      </c>
      <c r="E26">
        <v>1</v>
      </c>
      <c r="F26" s="8">
        <f t="shared" si="1"/>
        <v>400</v>
      </c>
      <c r="J26" s="8" t="s">
        <v>69</v>
      </c>
      <c r="K26" s="8"/>
      <c r="L26" s="8" t="s">
        <v>62</v>
      </c>
      <c r="M26" s="8">
        <v>1000</v>
      </c>
      <c r="N26" s="30"/>
    </row>
    <row r="27" spans="1:15" x14ac:dyDescent="0.25">
      <c r="B27" s="26" t="s">
        <v>18</v>
      </c>
      <c r="D27">
        <v>250</v>
      </c>
      <c r="E27">
        <v>1</v>
      </c>
      <c r="F27" s="8">
        <f t="shared" ref="F27:F33" si="2">E27*D27</f>
        <v>250</v>
      </c>
      <c r="J27" s="3"/>
      <c r="K27" s="3"/>
      <c r="L27" s="3"/>
      <c r="M27" s="3"/>
    </row>
    <row r="28" spans="1:15" x14ac:dyDescent="0.25">
      <c r="B28" s="26" t="s">
        <v>19</v>
      </c>
      <c r="D28">
        <v>750</v>
      </c>
      <c r="E28">
        <v>1</v>
      </c>
      <c r="F28" s="8">
        <f t="shared" si="2"/>
        <v>750</v>
      </c>
      <c r="I28" s="3" t="s">
        <v>75</v>
      </c>
      <c r="J28" s="3" t="s">
        <v>53</v>
      </c>
      <c r="K28" s="3"/>
      <c r="L28" s="8" t="s">
        <v>48</v>
      </c>
      <c r="M28" s="3">
        <v>2000</v>
      </c>
      <c r="N28" s="21"/>
      <c r="O28" s="30"/>
    </row>
    <row r="29" spans="1:15" x14ac:dyDescent="0.25">
      <c r="B29" s="26" t="s">
        <v>20</v>
      </c>
      <c r="D29">
        <v>105</v>
      </c>
      <c r="E29">
        <v>1</v>
      </c>
      <c r="F29" s="8">
        <f t="shared" si="2"/>
        <v>105</v>
      </c>
      <c r="J29" s="3" t="s">
        <v>54</v>
      </c>
      <c r="K29" s="3"/>
      <c r="L29" s="8" t="s">
        <v>90</v>
      </c>
      <c r="M29" s="3">
        <v>1500</v>
      </c>
      <c r="O29" s="8"/>
    </row>
    <row r="30" spans="1:15" x14ac:dyDescent="0.25">
      <c r="B30" s="26" t="s">
        <v>21</v>
      </c>
      <c r="D30">
        <v>430</v>
      </c>
      <c r="E30">
        <v>1</v>
      </c>
      <c r="F30" s="8">
        <f t="shared" si="2"/>
        <v>430</v>
      </c>
      <c r="J30" s="3" t="s">
        <v>55</v>
      </c>
      <c r="K30" s="3"/>
      <c r="L30" s="8" t="s">
        <v>48</v>
      </c>
      <c r="M30" s="3">
        <v>2000</v>
      </c>
    </row>
    <row r="31" spans="1:15" x14ac:dyDescent="0.25">
      <c r="B31" s="26" t="s">
        <v>76</v>
      </c>
      <c r="C31" s="26"/>
      <c r="D31" s="26">
        <v>70</v>
      </c>
      <c r="E31" s="26">
        <v>1</v>
      </c>
      <c r="F31" s="8">
        <f t="shared" si="2"/>
        <v>70</v>
      </c>
      <c r="J31" s="3" t="s">
        <v>56</v>
      </c>
      <c r="K31" s="3" t="s">
        <v>94</v>
      </c>
      <c r="L31" s="8" t="s">
        <v>48</v>
      </c>
      <c r="M31" s="3">
        <v>4750</v>
      </c>
    </row>
    <row r="32" spans="1:15" x14ac:dyDescent="0.25">
      <c r="B32" s="26" t="s">
        <v>92</v>
      </c>
      <c r="C32" s="26"/>
      <c r="D32" s="26">
        <v>600</v>
      </c>
      <c r="E32" s="26">
        <v>1</v>
      </c>
      <c r="F32" s="8">
        <f t="shared" si="2"/>
        <v>600</v>
      </c>
      <c r="J32" s="3"/>
      <c r="K32" s="3"/>
      <c r="L32" s="8"/>
      <c r="M32" s="3"/>
    </row>
    <row r="33" spans="1:15" x14ac:dyDescent="0.25">
      <c r="B33" s="26" t="s">
        <v>22</v>
      </c>
      <c r="D33">
        <v>100</v>
      </c>
      <c r="E33">
        <v>1</v>
      </c>
      <c r="F33" s="8">
        <f t="shared" si="2"/>
        <v>100</v>
      </c>
      <c r="J33" s="3"/>
      <c r="K33" s="3"/>
      <c r="L33" s="3"/>
      <c r="M33" s="3"/>
    </row>
    <row r="34" spans="1:15" x14ac:dyDescent="0.25">
      <c r="B34" s="26" t="s">
        <v>23</v>
      </c>
      <c r="D34">
        <v>500</v>
      </c>
      <c r="E34">
        <v>1</v>
      </c>
      <c r="F34" s="8">
        <f>D34*E34</f>
        <v>500</v>
      </c>
      <c r="J34" s="3"/>
      <c r="K34" s="3"/>
      <c r="L34" s="3"/>
      <c r="M34" s="3"/>
    </row>
    <row r="35" spans="1:15" x14ac:dyDescent="0.25">
      <c r="B35" s="26"/>
      <c r="F35" s="8"/>
      <c r="J35" s="3" t="s">
        <v>57</v>
      </c>
      <c r="K35" s="3"/>
      <c r="L35" s="3"/>
      <c r="M35" s="3">
        <f>SUM(M28:M31)</f>
        <v>10250</v>
      </c>
      <c r="N35" s="30"/>
    </row>
    <row r="36" spans="1:15" ht="15.75" x14ac:dyDescent="0.25">
      <c r="B36" s="26" t="s">
        <v>24</v>
      </c>
      <c r="F36" s="13">
        <v>2274</v>
      </c>
      <c r="H36" s="48"/>
      <c r="J36" s="19"/>
      <c r="K36" s="3"/>
      <c r="L36" s="3"/>
      <c r="M36" s="3"/>
    </row>
    <row r="37" spans="1:15" x14ac:dyDescent="0.25">
      <c r="B37" s="26"/>
      <c r="F37" s="8"/>
    </row>
    <row r="38" spans="1:15" ht="15.75" x14ac:dyDescent="0.25">
      <c r="B38" s="43"/>
      <c r="C38" s="7"/>
      <c r="D38" s="7"/>
      <c r="F38" s="8"/>
      <c r="J38" s="32" t="s">
        <v>61</v>
      </c>
      <c r="K38" s="33"/>
      <c r="L38" s="33"/>
      <c r="M38" s="34">
        <f>M35</f>
        <v>10250</v>
      </c>
      <c r="O38" s="30"/>
    </row>
    <row r="39" spans="1:15" x14ac:dyDescent="0.25">
      <c r="A39" t="s">
        <v>25</v>
      </c>
      <c r="B39" s="26" t="s">
        <v>91</v>
      </c>
      <c r="D39">
        <v>10000</v>
      </c>
      <c r="E39">
        <v>1</v>
      </c>
      <c r="F39" s="8">
        <f t="shared" ref="F39:F45" si="3">D39*E39</f>
        <v>10000</v>
      </c>
      <c r="J39" s="20" t="s">
        <v>80</v>
      </c>
      <c r="K39" s="3"/>
      <c r="L39" s="3"/>
      <c r="M39" s="35">
        <f>SUM(M8:M26)</f>
        <v>128783</v>
      </c>
      <c r="N39" s="12"/>
    </row>
    <row r="40" spans="1:15" x14ac:dyDescent="0.25">
      <c r="B40" s="26" t="s">
        <v>26</v>
      </c>
      <c r="D40">
        <v>4000</v>
      </c>
      <c r="E40">
        <v>1</v>
      </c>
      <c r="F40" s="8">
        <f t="shared" si="3"/>
        <v>4000</v>
      </c>
      <c r="J40" s="36" t="s">
        <v>79</v>
      </c>
      <c r="K40" s="37"/>
      <c r="L40" s="37"/>
      <c r="M40" s="38">
        <f>M38+M39</f>
        <v>139033</v>
      </c>
      <c r="N40" s="12"/>
    </row>
    <row r="41" spans="1:15" x14ac:dyDescent="0.25">
      <c r="B41" s="26" t="s">
        <v>27</v>
      </c>
      <c r="D41">
        <v>1500</v>
      </c>
      <c r="E41">
        <v>1</v>
      </c>
      <c r="F41" s="8">
        <f t="shared" si="3"/>
        <v>1500</v>
      </c>
      <c r="O41" s="12"/>
    </row>
    <row r="42" spans="1:15" x14ac:dyDescent="0.25">
      <c r="B42" s="26" t="s">
        <v>28</v>
      </c>
      <c r="D42">
        <v>4000</v>
      </c>
      <c r="E42">
        <v>1</v>
      </c>
      <c r="F42" s="8">
        <f t="shared" si="3"/>
        <v>4000</v>
      </c>
      <c r="J42" s="32" t="s">
        <v>38</v>
      </c>
      <c r="K42" s="33"/>
      <c r="L42" s="33"/>
      <c r="M42" s="39">
        <f>F61</f>
        <v>78083</v>
      </c>
    </row>
    <row r="43" spans="1:15" x14ac:dyDescent="0.25">
      <c r="B43" s="26" t="s">
        <v>29</v>
      </c>
      <c r="D43">
        <v>2000</v>
      </c>
      <c r="E43">
        <v>1</v>
      </c>
      <c r="F43" s="8">
        <f t="shared" si="3"/>
        <v>2000</v>
      </c>
      <c r="J43" s="40" t="s">
        <v>40</v>
      </c>
      <c r="K43" s="3"/>
      <c r="L43" s="3"/>
      <c r="M43" s="41">
        <f>F64</f>
        <v>50700</v>
      </c>
    </row>
    <row r="44" spans="1:15" x14ac:dyDescent="0.25">
      <c r="B44" s="26" t="s">
        <v>30</v>
      </c>
      <c r="D44">
        <v>2000</v>
      </c>
      <c r="E44">
        <v>1</v>
      </c>
      <c r="F44" s="8">
        <f t="shared" si="3"/>
        <v>2000</v>
      </c>
      <c r="J44" s="36" t="s">
        <v>58</v>
      </c>
      <c r="K44" s="37"/>
      <c r="L44" s="37"/>
      <c r="M44" s="42">
        <f>M42+M43</f>
        <v>128783</v>
      </c>
    </row>
    <row r="45" spans="1:15" x14ac:dyDescent="0.25">
      <c r="B45" s="26" t="s">
        <v>31</v>
      </c>
      <c r="D45">
        <v>3000</v>
      </c>
      <c r="E45">
        <v>1</v>
      </c>
      <c r="F45" s="8">
        <f t="shared" si="3"/>
        <v>3000</v>
      </c>
    </row>
    <row r="46" spans="1:15" x14ac:dyDescent="0.25">
      <c r="B46" s="26" t="s">
        <v>32</v>
      </c>
      <c r="D46">
        <v>95</v>
      </c>
      <c r="E46">
        <v>36</v>
      </c>
      <c r="F46" s="8">
        <f t="shared" ref="F46" si="4">D46*E46</f>
        <v>3420</v>
      </c>
      <c r="M46" s="28"/>
    </row>
    <row r="47" spans="1:15" x14ac:dyDescent="0.25">
      <c r="B47" s="26" t="s">
        <v>34</v>
      </c>
      <c r="D47">
        <v>95</v>
      </c>
      <c r="E47">
        <v>15</v>
      </c>
      <c r="F47" s="8">
        <f>D47*E47</f>
        <v>1425</v>
      </c>
      <c r="J47" s="31"/>
      <c r="O47" s="12"/>
    </row>
    <row r="48" spans="1:15" x14ac:dyDescent="0.25">
      <c r="B48" s="26" t="s">
        <v>81</v>
      </c>
      <c r="D48">
        <v>4800</v>
      </c>
      <c r="E48">
        <v>1</v>
      </c>
      <c r="F48" s="8">
        <f t="shared" ref="F48:F54" si="5">D48*E48</f>
        <v>4800</v>
      </c>
      <c r="I48" s="8"/>
      <c r="J48" s="45"/>
      <c r="K48" s="26"/>
      <c r="L48" s="26"/>
      <c r="M48" s="49"/>
      <c r="N48" s="26"/>
      <c r="O48" s="26"/>
    </row>
    <row r="49" spans="2:16" x14ac:dyDescent="0.25">
      <c r="B49" s="26" t="s">
        <v>33</v>
      </c>
      <c r="D49">
        <v>1648</v>
      </c>
      <c r="E49">
        <v>1</v>
      </c>
      <c r="F49" s="8">
        <f t="shared" si="5"/>
        <v>1648</v>
      </c>
      <c r="G49" s="26"/>
      <c r="H49" s="48"/>
      <c r="I49" s="8"/>
      <c r="J49" s="45"/>
      <c r="K49" s="26"/>
      <c r="L49" s="26"/>
      <c r="M49" s="26"/>
      <c r="N49" s="26"/>
      <c r="O49" s="26"/>
    </row>
    <row r="50" spans="2:16" x14ac:dyDescent="0.25">
      <c r="B50" s="26" t="s">
        <v>35</v>
      </c>
      <c r="D50">
        <v>8930</v>
      </c>
      <c r="E50">
        <v>1</v>
      </c>
      <c r="F50" s="8">
        <f t="shared" si="5"/>
        <v>8930</v>
      </c>
      <c r="H50" s="40"/>
      <c r="I50" s="8"/>
      <c r="J50" s="46"/>
      <c r="K50" s="50"/>
      <c r="L50" s="50"/>
      <c r="M50" s="50"/>
      <c r="N50" s="13"/>
      <c r="O50" s="50"/>
    </row>
    <row r="51" spans="2:16" x14ac:dyDescent="0.25">
      <c r="B51" s="26" t="s">
        <v>36</v>
      </c>
      <c r="D51">
        <v>1000</v>
      </c>
      <c r="E51">
        <v>1</v>
      </c>
      <c r="F51" s="8">
        <f t="shared" si="5"/>
        <v>1000</v>
      </c>
      <c r="I51" s="8"/>
      <c r="J51" s="46"/>
      <c r="K51" s="50"/>
      <c r="L51" s="50"/>
      <c r="M51" s="50"/>
      <c r="N51" s="13"/>
      <c r="O51" s="50"/>
    </row>
    <row r="52" spans="2:16" x14ac:dyDescent="0.25">
      <c r="B52" s="26" t="s">
        <v>83</v>
      </c>
      <c r="D52">
        <v>100</v>
      </c>
      <c r="E52">
        <v>5</v>
      </c>
      <c r="F52" s="8">
        <f t="shared" si="5"/>
        <v>500</v>
      </c>
      <c r="I52" s="8"/>
      <c r="J52" s="46"/>
      <c r="K52" s="26"/>
      <c r="L52" s="50"/>
      <c r="M52" s="50"/>
      <c r="N52" s="13"/>
      <c r="O52" s="50"/>
    </row>
    <row r="53" spans="2:16" x14ac:dyDescent="0.25">
      <c r="B53" s="26" t="s">
        <v>82</v>
      </c>
      <c r="D53">
        <v>600</v>
      </c>
      <c r="E53">
        <v>1</v>
      </c>
      <c r="F53" s="8">
        <f t="shared" si="5"/>
        <v>600</v>
      </c>
      <c r="I53" s="8"/>
      <c r="J53" s="45"/>
      <c r="K53" s="50"/>
      <c r="L53" s="50"/>
      <c r="M53" s="50"/>
      <c r="N53" s="13"/>
      <c r="O53" s="50"/>
    </row>
    <row r="54" spans="2:16" x14ac:dyDescent="0.25">
      <c r="B54" s="26" t="s">
        <v>77</v>
      </c>
      <c r="C54" s="26"/>
      <c r="D54" s="26">
        <v>400</v>
      </c>
      <c r="E54" s="26">
        <v>1</v>
      </c>
      <c r="F54" s="8">
        <f t="shared" si="5"/>
        <v>400</v>
      </c>
      <c r="I54" s="8"/>
      <c r="J54" s="45"/>
      <c r="K54" s="50"/>
      <c r="L54" s="50"/>
      <c r="M54" s="50"/>
      <c r="N54" s="13"/>
      <c r="O54" s="50"/>
    </row>
    <row r="55" spans="2:16" x14ac:dyDescent="0.25">
      <c r="B55" s="26"/>
      <c r="F55" s="8"/>
      <c r="I55" s="8"/>
      <c r="J55" s="45"/>
      <c r="K55" s="50"/>
      <c r="L55" s="50"/>
      <c r="M55" s="50"/>
      <c r="N55" s="50"/>
      <c r="O55" s="50"/>
    </row>
    <row r="56" spans="2:16" ht="15.75" x14ac:dyDescent="0.25">
      <c r="B56" t="s">
        <v>37</v>
      </c>
      <c r="F56" s="29">
        <v>1477</v>
      </c>
      <c r="I56" s="8"/>
      <c r="J56" s="46"/>
      <c r="K56" s="50"/>
      <c r="L56" s="50"/>
      <c r="M56" s="50"/>
      <c r="O56" s="50"/>
    </row>
    <row r="57" spans="2:16" x14ac:dyDescent="0.25">
      <c r="F57" s="8"/>
      <c r="I57" s="8"/>
      <c r="J57" s="46"/>
      <c r="K57" s="50"/>
      <c r="L57" s="50"/>
      <c r="M57" s="50"/>
      <c r="N57" s="50"/>
      <c r="O57" s="50"/>
    </row>
    <row r="58" spans="2:16" x14ac:dyDescent="0.25">
      <c r="B58" s="3"/>
      <c r="C58" s="3"/>
      <c r="D58" s="3"/>
      <c r="E58" s="3"/>
      <c r="F58" s="3"/>
      <c r="I58" s="8"/>
      <c r="J58" s="46"/>
      <c r="K58" s="50"/>
      <c r="L58" s="50"/>
      <c r="M58" s="50"/>
      <c r="N58" s="50"/>
      <c r="O58" s="50"/>
    </row>
    <row r="59" spans="2:16" x14ac:dyDescent="0.25">
      <c r="B59" s="3"/>
      <c r="C59" s="3"/>
      <c r="D59" s="3"/>
      <c r="E59" s="3"/>
      <c r="F59" s="3"/>
      <c r="I59" s="8"/>
      <c r="J59" s="46"/>
      <c r="K59" s="50"/>
      <c r="L59" s="50"/>
      <c r="M59" s="50"/>
      <c r="N59" s="50"/>
      <c r="O59" s="50"/>
    </row>
    <row r="60" spans="2:16" x14ac:dyDescent="0.25">
      <c r="B60" t="s">
        <v>38</v>
      </c>
      <c r="F60" s="6">
        <f>SUM(F8:F34)</f>
        <v>75809</v>
      </c>
      <c r="I60" s="8"/>
      <c r="J60" s="46"/>
      <c r="K60" s="50"/>
      <c r="L60" s="50"/>
      <c r="M60" s="50"/>
      <c r="N60" s="50"/>
      <c r="O60" s="26"/>
    </row>
    <row r="61" spans="2:16" ht="15.75" x14ac:dyDescent="0.25">
      <c r="B61" s="4" t="s">
        <v>39</v>
      </c>
      <c r="F61" s="9">
        <f>F60+F36</f>
        <v>78083</v>
      </c>
      <c r="I61" s="13"/>
      <c r="J61" s="46"/>
      <c r="K61" s="50"/>
      <c r="M61" s="50"/>
      <c r="N61" s="50"/>
      <c r="O61" s="26"/>
    </row>
    <row r="62" spans="2:16" x14ac:dyDescent="0.25">
      <c r="F62" s="3"/>
      <c r="I62" s="13"/>
      <c r="J62" s="46"/>
      <c r="K62" s="26"/>
      <c r="L62" s="50"/>
      <c r="M62" s="26"/>
      <c r="N62" s="50"/>
      <c r="O62" s="26"/>
    </row>
    <row r="63" spans="2:16" x14ac:dyDescent="0.25">
      <c r="B63" s="3" t="s">
        <v>40</v>
      </c>
      <c r="C63" s="3"/>
      <c r="D63" s="3"/>
      <c r="E63" s="3"/>
      <c r="F63" s="3">
        <f>SUM(F39:F54)</f>
        <v>49223</v>
      </c>
      <c r="I63" s="8"/>
      <c r="J63" s="46"/>
      <c r="K63" s="26"/>
      <c r="L63" s="26"/>
      <c r="M63" s="26"/>
      <c r="N63" s="26"/>
      <c r="O63" s="26"/>
    </row>
    <row r="64" spans="2:16" ht="15.75" x14ac:dyDescent="0.25">
      <c r="B64" s="10" t="s">
        <v>39</v>
      </c>
      <c r="C64" s="11"/>
      <c r="D64" s="11"/>
      <c r="E64" s="11"/>
      <c r="F64" s="11">
        <f>SUM(F56+F63)</f>
        <v>50700</v>
      </c>
      <c r="I64" s="8"/>
      <c r="J64" s="46"/>
      <c r="K64" s="50"/>
      <c r="L64" s="50"/>
      <c r="M64" s="50"/>
      <c r="N64" s="26"/>
      <c r="O64" s="50"/>
      <c r="P64" s="12"/>
    </row>
    <row r="65" spans="2:15" x14ac:dyDescent="0.25">
      <c r="B65" s="3"/>
      <c r="C65" s="3"/>
      <c r="D65" s="3"/>
      <c r="E65" s="3"/>
      <c r="F65" s="3"/>
      <c r="I65" s="8"/>
      <c r="J65" s="26"/>
      <c r="K65" s="26"/>
      <c r="L65" s="45"/>
      <c r="M65" s="26"/>
      <c r="N65" s="50"/>
      <c r="O65" s="26"/>
    </row>
    <row r="66" spans="2:15" ht="15.75" x14ac:dyDescent="0.25">
      <c r="B66" s="10" t="s">
        <v>41</v>
      </c>
      <c r="C66" s="4"/>
      <c r="D66" s="4"/>
      <c r="E66" s="4"/>
      <c r="F66" s="9">
        <f>F64+F61</f>
        <v>128783</v>
      </c>
      <c r="I66" s="6"/>
      <c r="J66" s="26"/>
      <c r="K66" s="26"/>
      <c r="L66" s="26"/>
      <c r="M66" s="26"/>
      <c r="O66" s="26"/>
    </row>
    <row r="67" spans="2:15" x14ac:dyDescent="0.25">
      <c r="F67" s="3"/>
      <c r="J67" s="13"/>
      <c r="K67" s="26"/>
      <c r="L67" s="26"/>
      <c r="M67" s="26"/>
    </row>
    <row r="69" spans="2:15" x14ac:dyDescent="0.25">
      <c r="F69" s="12"/>
      <c r="J69" s="47"/>
      <c r="O69" s="26"/>
    </row>
    <row r="70" spans="2:15" x14ac:dyDescent="0.25">
      <c r="J70" s="31"/>
      <c r="O70" s="26"/>
    </row>
    <row r="71" spans="2:15" x14ac:dyDescent="0.25">
      <c r="J71" s="31"/>
    </row>
    <row r="72" spans="2:15" x14ac:dyDescent="0.25">
      <c r="J72" s="31"/>
    </row>
    <row r="73" spans="2:15" x14ac:dyDescent="0.25">
      <c r="J73" s="31"/>
    </row>
    <row r="74" spans="2:15" x14ac:dyDescent="0.25">
      <c r="J74" s="46"/>
    </row>
    <row r="75" spans="2:15" x14ac:dyDescent="0.25">
      <c r="J75" s="45"/>
    </row>
    <row r="76" spans="2:15" x14ac:dyDescent="0.25">
      <c r="J76" s="46"/>
    </row>
  </sheetData>
  <mergeCells count="2">
    <mergeCell ref="D5:D6"/>
    <mergeCell ref="E5:E6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4" ma:contentTypeDescription="Create a new document." ma:contentTypeScope="" ma:versionID="01387e538d303d4511b38984cb8f4137">
  <xsd:schema xmlns:xsd="http://www.w3.org/2001/XMLSchema" xmlns:xs="http://www.w3.org/2001/XMLSchema" xmlns:p="http://schemas.microsoft.com/office/2006/metadata/properties" xmlns:ns2="80129174-c05c-43cc-8e32-21fcbdfe51bb" targetNamespace="http://schemas.microsoft.com/office/2006/metadata/properties" ma:root="true" ma:fieldsID="d9df92410fb100edcedf31af840db09e" ns2:_="">
    <xsd:import namespace="80129174-c05c-43cc-8e32-21fcbdfe51b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1775815-E9FE-4904-BE13-5E048FCC7273}"/>
</file>

<file path=customXml/itemProps2.xml><?xml version="1.0" encoding="utf-8"?>
<ds:datastoreItem xmlns:ds="http://schemas.openxmlformats.org/officeDocument/2006/customXml" ds:itemID="{CD51D22F-8472-49D7-88F1-2BFD00E79ACA}"/>
</file>

<file path=customXml/itemProps3.xml><?xml version="1.0" encoding="utf-8"?>
<ds:datastoreItem xmlns:ds="http://schemas.openxmlformats.org/officeDocument/2006/customXml" ds:itemID="{F2F9F43A-8419-4BF4-838A-2A8F336D46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Bex</dc:creator>
  <cp:lastModifiedBy>Atkinsonm</cp:lastModifiedBy>
  <dcterms:created xsi:type="dcterms:W3CDTF">2016-10-13T07:02:39Z</dcterms:created>
  <dcterms:modified xsi:type="dcterms:W3CDTF">2016-10-21T09:59:26Z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