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41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K5" i="1"/>
  <c r="K4" i="1"/>
  <c r="K6" i="1"/>
  <c r="K10" i="1"/>
  <c r="G7" i="1"/>
  <c r="H7" i="1"/>
  <c r="K3" i="1"/>
  <c r="K2" i="1"/>
  <c r="H3" i="1"/>
  <c r="H4" i="1"/>
  <c r="H5" i="1"/>
  <c r="G6" i="1"/>
  <c r="H6" i="1"/>
  <c r="G8" i="1"/>
  <c r="H8" i="1"/>
  <c r="H2" i="1"/>
  <c r="G3" i="1"/>
  <c r="G10" i="1"/>
  <c r="G4" i="1"/>
  <c r="G5" i="1"/>
  <c r="G2" i="1"/>
</calcChain>
</file>

<file path=xl/sharedStrings.xml><?xml version="1.0" encoding="utf-8"?>
<sst xmlns="http://schemas.openxmlformats.org/spreadsheetml/2006/main" count="39" uniqueCount="32">
  <si>
    <t>Use</t>
  </si>
  <si>
    <t>Area in m2</t>
  </si>
  <si>
    <t>2a</t>
  </si>
  <si>
    <t>2b</t>
  </si>
  <si>
    <t>Wellington Street West</t>
  </si>
  <si>
    <t>General</t>
  </si>
  <si>
    <t>Nelson Street</t>
  </si>
  <si>
    <t>Jetty</t>
  </si>
  <si>
    <t>Accessible viewing</t>
  </si>
  <si>
    <t>Wellington Street</t>
  </si>
  <si>
    <t>The Deep</t>
  </si>
  <si>
    <t>Density
(ppl per m2)</t>
  </si>
  <si>
    <t>Occupancy 
based on space</t>
  </si>
  <si>
    <t>Viewing 
Area Ref</t>
  </si>
  <si>
    <t>Location 
Description</t>
  </si>
  <si>
    <t>Based on 5 minute evacuation time - to be agreed with fire authority</t>
  </si>
  <si>
    <t>Evac time</t>
  </si>
  <si>
    <t>5a</t>
  </si>
  <si>
    <t>5b</t>
  </si>
  <si>
    <t>Myton Bridge North C</t>
  </si>
  <si>
    <t>Myton Bridge South C</t>
  </si>
  <si>
    <t>Actual exit capacity</t>
  </si>
  <si>
    <t>Entry Gate(s)</t>
  </si>
  <si>
    <t>6 &amp; 7</t>
  </si>
  <si>
    <t>1 &amp; 2</t>
  </si>
  <si>
    <t>3 &amp; 4</t>
  </si>
  <si>
    <t>Exit width required (m)*</t>
  </si>
  <si>
    <t>* = after discounting largest exit</t>
  </si>
  <si>
    <t>Notes</t>
  </si>
  <si>
    <t>Estimated Acheivable Exit Width</t>
  </si>
  <si>
    <t>Myton Bridge has been reduced by 20% to account for smaller section being in use than originall measured - need actual barrier to barrier measurement</t>
  </si>
  <si>
    <t>The Deep area has been reduced by 30% due to unuseable space / poor sightlines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</si>
</sst>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scheme val="minor"/>
    </font>
    <font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64" fontId="0" fillId="0" borderId="2" xfId="0" applyNumberFormat="1" applyBorder="1"/>
    <xf numFmtId="0" fontId="1" fillId="0" borderId="2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2" xfId="0" applyFont="1" applyBorder="1"/>
    <xf numFmtId="1" fontId="0" fillId="0" borderId="2" xfId="0" applyNumberFormat="1" applyBorder="1"/>
    <xf numFmtId="1" fontId="4" fillId="0" borderId="2" xfId="0" applyNumberFormat="1" applyFont="1" applyBorder="1"/>
    <xf numFmtId="2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1" fontId="5" fillId="0" borderId="2" xfId="0" applyNumberFormat="1" applyFont="1" applyBorder="1"/>
    <xf numFmtId="0" fontId="0" fillId="0" borderId="0" xfId="0" applyFill="1" applyBorder="1" applyAlignment="1">
      <alignment horizontal="left"/>
    </xf>
    <xf numFmtId="0" fontId="6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23" sqref="E23"/>
    </sheetView>
  </sheetViews>
  <sheetFormatPr baseColWidth="10" defaultRowHeight="15" x14ac:dyDescent="0"/>
  <cols>
    <col min="1" max="1" width="8.33203125" bestFit="1" customWidth="1"/>
    <col min="2" max="2" width="20.1640625" bestFit="1" customWidth="1"/>
    <col min="3" max="4" width="16.1640625" customWidth="1"/>
    <col min="7" max="7" width="13.6640625" bestFit="1" customWidth="1"/>
  </cols>
  <sheetData>
    <row r="1" spans="1:11" ht="45">
      <c r="A1" s="5" t="s">
        <v>13</v>
      </c>
      <c r="B1" s="5" t="s">
        <v>14</v>
      </c>
      <c r="C1" s="4" t="s">
        <v>0</v>
      </c>
      <c r="D1" s="4" t="s">
        <v>22</v>
      </c>
      <c r="E1" s="4" t="s">
        <v>1</v>
      </c>
      <c r="F1" s="5" t="s">
        <v>11</v>
      </c>
      <c r="G1" s="5" t="s">
        <v>12</v>
      </c>
      <c r="H1" s="6" t="s">
        <v>26</v>
      </c>
      <c r="I1" s="6" t="s">
        <v>16</v>
      </c>
      <c r="J1" s="8" t="s">
        <v>29</v>
      </c>
      <c r="K1" s="8" t="s">
        <v>21</v>
      </c>
    </row>
    <row r="2" spans="1:11">
      <c r="A2" s="2">
        <v>1</v>
      </c>
      <c r="B2" s="2" t="s">
        <v>4</v>
      </c>
      <c r="C2" s="2" t="s">
        <v>5</v>
      </c>
      <c r="D2" s="13" t="s">
        <v>24</v>
      </c>
      <c r="E2" s="3">
        <v>3500</v>
      </c>
      <c r="F2" s="3">
        <v>2</v>
      </c>
      <c r="G2" s="3">
        <f>E2*F2</f>
        <v>7000</v>
      </c>
      <c r="H2" s="7">
        <f>G2/(109*I2)</f>
        <v>12.844036697247706</v>
      </c>
      <c r="I2" s="11">
        <v>5</v>
      </c>
      <c r="J2" s="3">
        <v>10</v>
      </c>
      <c r="K2" s="9">
        <f>(J2*109)*I2</f>
        <v>5450</v>
      </c>
    </row>
    <row r="3" spans="1:11">
      <c r="A3" s="2" t="s">
        <v>2</v>
      </c>
      <c r="B3" s="2" t="s">
        <v>6</v>
      </c>
      <c r="C3" s="2" t="s">
        <v>5</v>
      </c>
      <c r="D3" s="13" t="s">
        <v>25</v>
      </c>
      <c r="E3" s="3">
        <v>2385</v>
      </c>
      <c r="F3" s="3">
        <v>2</v>
      </c>
      <c r="G3" s="3">
        <f t="shared" ref="G3:G8" si="0">E3*F3</f>
        <v>4770</v>
      </c>
      <c r="H3" s="7">
        <f t="shared" ref="H3:H8" si="1">G3/(109*I3)</f>
        <v>8.7522935779816518</v>
      </c>
      <c r="I3" s="11">
        <v>5</v>
      </c>
      <c r="J3" s="3">
        <v>10</v>
      </c>
      <c r="K3" s="10">
        <f>G3</f>
        <v>4770</v>
      </c>
    </row>
    <row r="4" spans="1:11">
      <c r="A4" s="2" t="s">
        <v>3</v>
      </c>
      <c r="B4" s="2" t="s">
        <v>7</v>
      </c>
      <c r="C4" s="2" t="s">
        <v>8</v>
      </c>
      <c r="D4" s="14">
        <v>3</v>
      </c>
      <c r="E4" s="3">
        <v>635</v>
      </c>
      <c r="F4" s="3">
        <v>1</v>
      </c>
      <c r="G4" s="3">
        <f t="shared" si="0"/>
        <v>635</v>
      </c>
      <c r="H4" s="7">
        <f t="shared" si="1"/>
        <v>1.165137614678899</v>
      </c>
      <c r="I4" s="11">
        <v>5</v>
      </c>
      <c r="J4" s="3">
        <v>2</v>
      </c>
      <c r="K4" s="10">
        <f>G4</f>
        <v>635</v>
      </c>
    </row>
    <row r="5" spans="1:11">
      <c r="A5" s="2">
        <v>3</v>
      </c>
      <c r="B5" s="2" t="s">
        <v>9</v>
      </c>
      <c r="C5" s="2" t="s">
        <v>5</v>
      </c>
      <c r="D5" s="13" t="s">
        <v>25</v>
      </c>
      <c r="E5" s="3">
        <v>2650</v>
      </c>
      <c r="F5" s="3">
        <v>2</v>
      </c>
      <c r="G5" s="3">
        <f t="shared" si="0"/>
        <v>5300</v>
      </c>
      <c r="H5" s="7">
        <f t="shared" si="1"/>
        <v>9.7247706422018343</v>
      </c>
      <c r="I5" s="11">
        <v>5</v>
      </c>
      <c r="J5" s="3">
        <v>10</v>
      </c>
      <c r="K5" s="16">
        <f>G5</f>
        <v>5300</v>
      </c>
    </row>
    <row r="6" spans="1:11">
      <c r="A6" s="2">
        <v>4</v>
      </c>
      <c r="B6" s="2" t="s">
        <v>10</v>
      </c>
      <c r="C6" s="2" t="s">
        <v>5</v>
      </c>
      <c r="D6" s="14">
        <v>5</v>
      </c>
      <c r="E6" s="3">
        <f>6800*0.7</f>
        <v>4760</v>
      </c>
      <c r="F6" s="3">
        <v>2</v>
      </c>
      <c r="G6" s="3">
        <f t="shared" si="0"/>
        <v>9520</v>
      </c>
      <c r="H6" s="7">
        <f t="shared" si="1"/>
        <v>17.467889908256879</v>
      </c>
      <c r="I6" s="11">
        <v>5</v>
      </c>
      <c r="J6" s="3">
        <v>10</v>
      </c>
      <c r="K6" s="12">
        <f t="shared" ref="K6" si="2">(J6*109)*I6</f>
        <v>5450</v>
      </c>
    </row>
    <row r="7" spans="1:11">
      <c r="A7" s="2" t="s">
        <v>17</v>
      </c>
      <c r="B7" s="2" t="s">
        <v>19</v>
      </c>
      <c r="C7" s="2" t="s">
        <v>5</v>
      </c>
      <c r="D7" s="15" t="s">
        <v>23</v>
      </c>
      <c r="E7" s="3">
        <v>2000</v>
      </c>
      <c r="F7" s="3">
        <v>2</v>
      </c>
      <c r="G7" s="3">
        <f t="shared" si="0"/>
        <v>4000</v>
      </c>
      <c r="H7" s="7">
        <f t="shared" si="1"/>
        <v>7.3394495412844041</v>
      </c>
      <c r="I7" s="11">
        <v>5</v>
      </c>
      <c r="J7" s="3">
        <v>8</v>
      </c>
      <c r="K7" s="10">
        <v>4000</v>
      </c>
    </row>
    <row r="8" spans="1:11">
      <c r="A8" s="2" t="s">
        <v>18</v>
      </c>
      <c r="B8" s="2" t="s">
        <v>20</v>
      </c>
      <c r="C8" s="2" t="s">
        <v>5</v>
      </c>
      <c r="D8" s="15" t="s">
        <v>23</v>
      </c>
      <c r="E8" s="3">
        <v>2000</v>
      </c>
      <c r="F8" s="3">
        <v>2</v>
      </c>
      <c r="G8" s="3">
        <f t="shared" si="0"/>
        <v>4000</v>
      </c>
      <c r="H8" s="7">
        <f t="shared" si="1"/>
        <v>7.3394495412844041</v>
      </c>
      <c r="I8" s="11">
        <v>5</v>
      </c>
      <c r="J8" s="3">
        <v>8</v>
      </c>
      <c r="K8" s="10">
        <v>4000</v>
      </c>
    </row>
    <row r="10" spans="1:11" ht="16" thickBot="1">
      <c r="A10" s="18" t="s">
        <v>28</v>
      </c>
      <c r="G10" s="1">
        <f>SUM(G2:G9)</f>
        <v>35225</v>
      </c>
      <c r="K10" s="1">
        <f>SUM(K2:K9)</f>
        <v>29605</v>
      </c>
    </row>
    <row r="11" spans="1:11" ht="16" thickTop="1">
      <c r="A11" s="17" t="s">
        <v>27</v>
      </c>
    </row>
    <row r="12" spans="1:11">
      <c r="A12" t="s">
        <v>15</v>
      </c>
    </row>
    <row r="13" spans="1:11">
      <c r="A13" t="s">
        <v>31</v>
      </c>
    </row>
    <row r="14" spans="1:11">
      <c r="A14" t="s">
        <v>30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  <LastSharedByUser xmlns="80129174-c05c-43cc-8e32-21fcbdfe51bb" xsi:nil="true"/>
    <SharedWithUsers xmlns="80129174-c05c-43cc-8e32-21fcbdfe51bb">
      <UserInfo>
        <DisplayName/>
        <AccountId xsi:nil="true"/>
        <AccountType/>
      </UserInfo>
    </SharedWithUsers>
    <LastSharedByTime xmlns="80129174-c05c-43cc-8e32-21fcbdfe51bb" xsi:nil="true"/>
  </documentManagement>
</p:properties>
</file>

<file path=customXml/itemProps1.xml><?xml version="1.0" encoding="utf-8"?>
<ds:datastoreItem xmlns:ds="http://schemas.openxmlformats.org/officeDocument/2006/customXml" ds:itemID="{32629088-BB5F-47B5-9073-ED08AEAC1578}"/>
</file>

<file path=customXml/itemProps2.xml><?xml version="1.0" encoding="utf-8"?>
<ds:datastoreItem xmlns:ds="http://schemas.openxmlformats.org/officeDocument/2006/customXml" ds:itemID="{7AA66DCB-5B89-423E-9133-EAA17CF146B6}"/>
</file>

<file path=customXml/itemProps3.xml><?xml version="1.0" encoding="utf-8"?>
<ds:datastoreItem xmlns:ds="http://schemas.openxmlformats.org/officeDocument/2006/customXml" ds:itemID="{77BD088E-1141-48FD-AC6E-D607E90A7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 NEWHOUSE</dc:creator>
  <cp:lastModifiedBy>AMY  NEWHOUSE</cp:lastModifiedBy>
  <dcterms:created xsi:type="dcterms:W3CDTF">2016-08-11T08:02:24Z</dcterms:created>
  <dcterms:modified xsi:type="dcterms:W3CDTF">2016-08-26T14:43:37Z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  <property fmtid="{D5CDD505-2E9C-101B-9397-08002B2CF9AE}" pid="3" name="Order">
    <vt:r8>932300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