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mc:AlternateContent xmlns:mc="http://schemas.openxmlformats.org/markup-compatibility/2006">
    <mc:Choice Requires="x15">
      <x15ac:absPath xmlns:x15ac="http://schemas.microsoft.com/office/spreadsheetml/2010/11/ac" url="S:\Culture Company\Projects\Turner Prize\A_Budget\Budgeting notes\"/>
    </mc:Choice>
  </mc:AlternateContent>
  <bookViews>
    <workbookView xWindow="-675" yWindow="2730" windowWidth="16815" windowHeight="6000"/>
  </bookViews>
  <sheets>
    <sheet name="Sheet2" sheetId="2" r:id="rId1"/>
    <sheet name="Sheet1" sheetId="3" r:id="rId2"/>
    <sheet name="Sheet3" sheetId="4" r:id="rId3"/>
  </sheets>
  <calcPr calcId="171027"/>
</workbook>
</file>

<file path=xl/calcChain.xml><?xml version="1.0" encoding="utf-8"?>
<calcChain xmlns="http://schemas.openxmlformats.org/spreadsheetml/2006/main">
  <c r="I19" i="3" l="1"/>
  <c r="B19" i="3"/>
  <c r="I20" i="3"/>
  <c r="H19" i="3"/>
  <c r="G19" i="3"/>
  <c r="F19" i="3"/>
  <c r="E19" i="3"/>
  <c r="D19" i="3"/>
  <c r="C19" i="3"/>
  <c r="I5" i="3"/>
  <c r="D23" i="2" l="1"/>
  <c r="D24" i="2"/>
  <c r="G31" i="2"/>
  <c r="H20" i="2" s="1"/>
  <c r="D31" i="2"/>
  <c r="E61" i="2" l="1"/>
  <c r="E55" i="2"/>
  <c r="H42" i="2"/>
  <c r="E20" i="2"/>
  <c r="H34" i="2"/>
  <c r="E34" i="2"/>
  <c r="H67" i="2"/>
  <c r="E67" i="2"/>
  <c r="H4" i="2"/>
  <c r="H61" i="2"/>
  <c r="H55" i="2"/>
  <c r="H48" i="2"/>
  <c r="G18" i="2"/>
  <c r="H16" i="2" s="1"/>
  <c r="G14" i="2"/>
  <c r="H9" i="2" s="1"/>
  <c r="H2" i="2" l="1"/>
  <c r="E48" i="2"/>
  <c r="D7" i="2" l="1"/>
  <c r="D6" i="2"/>
  <c r="D18" i="2"/>
  <c r="E16" i="2" s="1"/>
  <c r="E42" i="2"/>
  <c r="D14" i="2"/>
  <c r="E9" i="2" s="1"/>
  <c r="E4" i="2" l="1"/>
  <c r="E2" i="2" s="1"/>
</calcChain>
</file>

<file path=xl/sharedStrings.xml><?xml version="1.0" encoding="utf-8"?>
<sst xmlns="http://schemas.openxmlformats.org/spreadsheetml/2006/main" count="199" uniqueCount="172">
  <si>
    <t>Project Manager</t>
  </si>
  <si>
    <t>Invitations</t>
  </si>
  <si>
    <t>PROJECT TEAM</t>
  </si>
  <si>
    <t>Project Assistant</t>
  </si>
  <si>
    <t>Misc expenses</t>
  </si>
  <si>
    <t>Staffing</t>
  </si>
  <si>
    <t>500 x £20</t>
  </si>
  <si>
    <t>Catering</t>
  </si>
  <si>
    <t>Presenter</t>
  </si>
  <si>
    <t>Fee / travel / hotel</t>
  </si>
  <si>
    <t>OPENING EVENT</t>
  </si>
  <si>
    <t>AWARDS CEREMONY</t>
  </si>
  <si>
    <t>Fee to Tate</t>
  </si>
  <si>
    <t>Artist Fees</t>
  </si>
  <si>
    <t>3 x £5000</t>
  </si>
  <si>
    <t>2 x £500</t>
  </si>
  <si>
    <t>4 x £500</t>
  </si>
  <si>
    <t>EXHIBITION</t>
  </si>
  <si>
    <t>Technicians</t>
  </si>
  <si>
    <t>Invigilators</t>
  </si>
  <si>
    <t>Artist Films</t>
  </si>
  <si>
    <t>LEARNING AND ENGAGEMENT</t>
  </si>
  <si>
    <t>MARKETING</t>
  </si>
  <si>
    <t>Interpretation</t>
  </si>
  <si>
    <t>Exhibition Catalogue</t>
  </si>
  <si>
    <t>Artist Expenses</t>
  </si>
  <si>
    <t>4 x £2500</t>
  </si>
  <si>
    <t>Art Transport</t>
  </si>
  <si>
    <t>Exhibition build, materials, fabrication, furniture, de-install, graphics</t>
  </si>
  <si>
    <t>`</t>
  </si>
  <si>
    <t>Marketing campaign</t>
  </si>
  <si>
    <t>Advertising</t>
  </si>
  <si>
    <t>Venue branding</t>
  </si>
  <si>
    <t>Photography</t>
  </si>
  <si>
    <t>Access</t>
  </si>
  <si>
    <t>IN KIND</t>
  </si>
  <si>
    <t>Ferens / HCAL staffing including: 2 x curators, technicians, registrar, visitor operations, visitor assistants</t>
  </si>
  <si>
    <t>Venue Hire</t>
  </si>
  <si>
    <t>Marketing</t>
  </si>
  <si>
    <t>Season brochures</t>
  </si>
  <si>
    <t>Use of Ferens - with core costs covered</t>
  </si>
  <si>
    <t>Website editorial</t>
  </si>
  <si>
    <t>Contracted to Hull 2017: salary + on costs</t>
  </si>
  <si>
    <t>Curator x 1</t>
  </si>
  <si>
    <t>Contracted to Hull 2017: freelance fee?</t>
  </si>
  <si>
    <t>Expenses and admin</t>
  </si>
  <si>
    <t>Travel, hotels, subsistence, admin, misc</t>
  </si>
  <si>
    <t>Technical Manager</t>
  </si>
  <si>
    <t>Volunteer staff costs</t>
  </si>
  <si>
    <t>Press Preview Travel</t>
  </si>
  <si>
    <t xml:space="preserve">Press Preview Accommodation </t>
  </si>
  <si>
    <t xml:space="preserve">Materials </t>
  </si>
  <si>
    <t>Press Preview Refreshments</t>
  </si>
  <si>
    <t>Tech, FOH, security etc</t>
  </si>
  <si>
    <t>Venue costs</t>
  </si>
  <si>
    <t>ARTIST COSTS</t>
  </si>
  <si>
    <t xml:space="preserve">TATE AND JURY COSTS </t>
  </si>
  <si>
    <t>Jury expenses - opening event</t>
  </si>
  <si>
    <t>Jury expenses - awards ceremony</t>
  </si>
  <si>
    <t>TURNER PRIZE 2017</t>
  </si>
  <si>
    <t>TOTAL EXPENDITURE BUDGET</t>
  </si>
  <si>
    <t>Exhibition Design</t>
  </si>
  <si>
    <t>COMMS AND MEDIA</t>
  </si>
  <si>
    <t>EVALUATION</t>
  </si>
  <si>
    <t>CONTINGENCY</t>
  </si>
  <si>
    <t>Learning</t>
  </si>
  <si>
    <t>Learning and Engagement manager</t>
  </si>
  <si>
    <t xml:space="preserve">Public Programme </t>
  </si>
  <si>
    <t>Resources, speakers, print, tech</t>
  </si>
  <si>
    <t>Scale back</t>
  </si>
  <si>
    <t>No case study</t>
  </si>
  <si>
    <t>Bolton &amp; Quinn fee</t>
  </si>
  <si>
    <t>Absorb into core Comms Budget</t>
  </si>
  <si>
    <t>More call on core Ferens staff</t>
  </si>
  <si>
    <t>Reduced by 1</t>
  </si>
  <si>
    <t>Event Manager</t>
  </si>
  <si>
    <t>For Awards / Opening: freelance fee</t>
  </si>
  <si>
    <t>Draw from core Hull 2017 team</t>
  </si>
  <si>
    <t>Tech equipment, venue dressing,  print etc</t>
  </si>
  <si>
    <t>Use of City Hall - with core costs covered</t>
  </si>
  <si>
    <t>Hull 2017 national campaign</t>
  </si>
  <si>
    <t>ORIGINAL BUDGET</t>
  </si>
  <si>
    <t>Hull 2017 core staffing including resource from:  Producing, Technical, Marketing, Comms, Legal, Partnerships,</t>
  </si>
  <si>
    <t xml:space="preserve"> Learning and Engagement, Events, Volunteering, Commercial </t>
  </si>
  <si>
    <t xml:space="preserve">Scale back </t>
  </si>
  <si>
    <t>SCALED BACK BALANCED BUDGET</t>
  </si>
  <si>
    <t>No core budget provision</t>
  </si>
  <si>
    <t>Specific initiatives to promote access for all</t>
  </si>
  <si>
    <t>Design, print, distribution</t>
  </si>
  <si>
    <t>Drinks, canapes, staffing</t>
  </si>
  <si>
    <t>Fees for participating, except winner</t>
  </si>
  <si>
    <t>Travel, hotels, subsistence, misc costs</t>
  </si>
  <si>
    <t>Fee - previous precedent</t>
  </si>
  <si>
    <t>Specialist Arts PR</t>
  </si>
  <si>
    <t>Notes</t>
  </si>
  <si>
    <t>Calculation</t>
  </si>
  <si>
    <t xml:space="preserve">Rationale for reduction </t>
  </si>
  <si>
    <t xml:space="preserve">Case study </t>
  </si>
  <si>
    <t xml:space="preserve">External partner commission - monitoring, evaluation and reporting </t>
  </si>
  <si>
    <t>Sit down meal, drinks, staffing</t>
  </si>
  <si>
    <t>Tech, FOH, security etc.</t>
  </si>
  <si>
    <t>Scale back - but awaiting broadcast contract</t>
  </si>
  <si>
    <t>Proposed contract figure</t>
  </si>
  <si>
    <t>Agreed reduction - to cover winner's prize money</t>
  </si>
  <si>
    <t>Agreed Tate to meet costs</t>
  </si>
  <si>
    <t>pt Jan-Mar, ft Apr-Jan</t>
  </si>
  <si>
    <t>pt Mar-Apr, ft May-Oct, pt Nov-Jan</t>
  </si>
  <si>
    <t xml:space="preserve">Freelance </t>
  </si>
  <si>
    <t>estimated 30 days @£250</t>
  </si>
  <si>
    <t>Training, support, administration etc</t>
  </si>
  <si>
    <t>15 weeks @ £200 allowance</t>
  </si>
  <si>
    <t>6 x opening hrs + 30 mins pre and post</t>
  </si>
  <si>
    <t>57hr wk x £10ph x15 wks</t>
  </si>
  <si>
    <t>Produced via Tate Media</t>
  </si>
  <si>
    <t>Previous precedent</t>
  </si>
  <si>
    <t>Specialist Technicians</t>
  </si>
  <si>
    <t>Estimate of 10 days</t>
  </si>
  <si>
    <t>estimate £400 pd incl costs</t>
  </si>
  <si>
    <t>estimate £250pd incl costs</t>
  </si>
  <si>
    <t>4 weeks in and 1 out x 4 people (6 day week)</t>
  </si>
  <si>
    <t>Ferens core staff</t>
  </si>
  <si>
    <t>Remove contingency</t>
  </si>
  <si>
    <t xml:space="preserve">Registrar </t>
  </si>
  <si>
    <t>Core Ferens provision, but cost left for Conservator</t>
  </si>
  <si>
    <t>HCAL Observations</t>
  </si>
  <si>
    <t xml:space="preserve"> </t>
  </si>
  <si>
    <t>Seems generous - reduce to £5000?</t>
  </si>
  <si>
    <t>Low level sponsorship deal if no main sponsor is agreed to cover cost position</t>
  </si>
  <si>
    <t>Agreed</t>
  </si>
  <si>
    <t>What is the cost basis for the calculation? If at a salary base of £30k +15% would run at £35 for a full year so probably around  £30k when reduced first quarter is taken account of. Has consideration been given to doing as  a contractor for a fixed fee  rather than as an employee?          = £-8K</t>
  </si>
  <si>
    <t xml:space="preserve">Can Hull University do this through Franco Bianchini - given significance of the TP in the overall programme surely we should be asking them to undertake this? </t>
  </si>
  <si>
    <t xml:space="preserve">As per discussion between PA/SG/MG we would expect that Heritage Learning would deliver this as it's our site. </t>
  </si>
  <si>
    <t>Believe that Hull Events can support this once detail of 2017 Hull Fair is confirmed  - JP in full agreement just needs final update with PH on his return</t>
  </si>
  <si>
    <t>Needs minimum of £50K to deliver at an appropriate level</t>
  </si>
  <si>
    <t>Resources, workshop leaders, print, tech etc.</t>
  </si>
  <si>
    <t>M</t>
  </si>
  <si>
    <t>T</t>
  </si>
  <si>
    <t>W</t>
  </si>
  <si>
    <t>Th</t>
  </si>
  <si>
    <t>F</t>
  </si>
  <si>
    <t>S</t>
  </si>
  <si>
    <t>Invigilation for TP</t>
  </si>
  <si>
    <t>10.00 - 17.00</t>
  </si>
  <si>
    <t>11.00 - 16.30</t>
  </si>
  <si>
    <t>10.00 - 19.30</t>
  </si>
  <si>
    <t>Opening Times</t>
  </si>
  <si>
    <t>Hours</t>
  </si>
  <si>
    <t>Public Opening Hours</t>
  </si>
  <si>
    <t>Needs 3  on duty</t>
  </si>
  <si>
    <t>Need 3 staff</t>
  </si>
  <si>
    <t>Actual hrs</t>
  </si>
  <si>
    <t>Employ ten staff @ 26 hrs P/W but on flexible rota as and when required</t>
  </si>
  <si>
    <t>allows for A/L, sickness etc</t>
  </si>
  <si>
    <t xml:space="preserve">260 x </t>
  </si>
  <si>
    <t>P Burton given the need to manage within site restrictions and the operation of other activity in site at the same time</t>
  </si>
  <si>
    <t>Need to double check against service programme but seems realistic - probably best managed against the get out in January</t>
  </si>
  <si>
    <t>Start date for preview - 25/09/2017 Close date of 07/01/2018?</t>
  </si>
  <si>
    <t>Sponsor offer if no main sponsor agreed?</t>
  </si>
  <si>
    <t>Discussion with Helen Thackeray TBC</t>
  </si>
  <si>
    <t>Not clear on the role and function of the project assistant - seems to be a lot of capacity even given the significance of TP. Given the context of working with 2017 ad HCAL how does the role fit? Seems that even with a clear context it could be done by a post that was mornings only for the full duration thereby ensuring continuity and cost reduction with manager fielding issues in between. HCC G6 plus 15% and for 50% of FTE would be roughly £13K            = £-12K</t>
  </si>
  <si>
    <t>KS involvement but CL issue to be resolved - a proposal is in development to develop an approach to covering her role and by extension her functionality within TP - Likely to be firmed by  second week in September. If to work alongside HCAL staff should be looking to operate at a salary level of around £24K ex of on costs. If staffing proposal in column c equates to 75% of a full year then total cost would be around £20,800</t>
  </si>
  <si>
    <t>Will be a function of the final artist line up so a provisional figure. - Assume this is around AV or digital - all other fine art should be covered above</t>
  </si>
  <si>
    <t>Registrar function will be role of Caroline Rhodes from HCAL</t>
  </si>
  <si>
    <t>Accept this is only fixed when artists are selected but guess that construction will be limited given the nature of the spaces. Early discussions with Tate made it clear artists are expected to work within the limitations of the venue - again something for the project manager to keep in mind during the discussions with Tate and the artists. £65K seems ve generous</t>
  </si>
  <si>
    <t>Subject to specification - the Glasgow one was little more than an A3 fold to A5. What is being considered here?</t>
  </si>
  <si>
    <t>Does this assume pay bar provision - catering discussion needed in same vein as the awards dinner conversation - requirements, HCAL quote/offer, discussion etc.</t>
  </si>
  <si>
    <t>Detail on what is envisioned would be useful - we can probably cost up the model using HCAL staff - as we will have to have a core team there anyway. Between HCAL and Events team  this might be less to use elsewhere.</t>
  </si>
  <si>
    <t>Without more detail hard to asses but limited opportunity for external branding. Would need to be sympathetic to other elements of the programme in place at the time.  Is this worth thinking about the public realm offer and seeing how this fits and scaling back as needed. Again Glasgow seems to have only limited venue branding so perhaps reducing this and merging into marketing campaign? Save say £5K</t>
  </si>
  <si>
    <t>HCAL may be able to make a small contribution to the education and engagement offer from the current ACE project budget  - subject to confirmation</t>
  </si>
  <si>
    <t>Volunteer support a good idea but we need to work through the operational plan. Not clear what this cost is? If 2017 have core team is this different frm that activity and what is the role given line 31? GIS is unlikely to accept volunteers as invigilators but supplement to the staff described above.</t>
  </si>
  <si>
    <t>Design, commission content, print</t>
  </si>
  <si>
    <r>
      <t>Assume this is 57 hrs x 5 staff x 15 weeks x £15 ph?  Suggest that 2017 employ invigilators at NMW plus 15% allowance for on costs and increase in rate. Remove pre and post opening hours allowance - site is locked when not open to public so galleries will be secure. Cover public hours only. Say £8.50 per hour. With structure as follows - 10 staff @ 26 hrs per week - roughly £32K key here is making sure head count is enough to cover gaps in core provision such as sickness, annual leave etc. If 2017 can employ HCAL can train and induct into site operations, manage on site and rota as needed.</t>
    </r>
    <r>
      <rPr>
        <b/>
        <sz val="11"/>
        <color rgb="FFFF0000"/>
        <rFont val="Calibri"/>
        <family val="2"/>
        <scheme val="minor"/>
      </rPr>
      <t xml:space="preserve"> Need to discuss training and induction time in advance of the opening date             = £-10K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</si>
</sst>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1" x14ac:knownFonts="1">
    <font>
      <sz val="11"/>
      <color theme="1"/>
      <name val="Calibri"/>
      <family val="2"/>
      <scheme val="minor"/>
    </font>
    <font>
      <sz val="11"/>
      <name val="Calibri"/>
      <family val="2"/>
      <scheme val="minor"/>
    </font>
    <font>
      <b/>
      <sz val="11"/>
      <name val="Calibri"/>
      <family val="2"/>
      <scheme val="minor"/>
    </font>
    <font>
      <b/>
      <sz val="12"/>
      <name val="Calibri"/>
      <family val="2"/>
      <scheme val="minor"/>
    </font>
    <font>
      <b/>
      <sz val="16"/>
      <name val="Calibri"/>
      <family val="2"/>
      <scheme val="minor"/>
    </font>
    <font>
      <sz val="12"/>
      <name val="Calibri"/>
      <family val="2"/>
      <scheme val="minor"/>
    </font>
    <font>
      <b/>
      <sz val="14"/>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b/>
      <sz val="12"/>
      <color rgb="FFFF0000"/>
      <name val="Calibri"/>
      <family val="2"/>
      <scheme val="minor"/>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5">
    <xf numFmtId="0" fontId="0" fillId="0" borderId="0" xfId="0"/>
    <xf numFmtId="0" fontId="4" fillId="0" borderId="1" xfId="0" applyFont="1" applyBorder="1" applyAlignment="1">
      <alignment wrapText="1"/>
    </xf>
    <xf numFmtId="0" fontId="4" fillId="0" borderId="2" xfId="0" applyFont="1" applyBorder="1" applyAlignment="1">
      <alignment wrapText="1"/>
    </xf>
    <xf numFmtId="0" fontId="1" fillId="0" borderId="0" xfId="0" applyFont="1" applyAlignment="1">
      <alignment wrapText="1"/>
    </xf>
    <xf numFmtId="0" fontId="4" fillId="0" borderId="4" xfId="0" applyFont="1" applyBorder="1" applyAlignment="1">
      <alignment wrapText="1"/>
    </xf>
    <xf numFmtId="0" fontId="4" fillId="0" borderId="0" xfId="0" applyFont="1" applyBorder="1" applyAlignment="1">
      <alignment wrapText="1"/>
    </xf>
    <xf numFmtId="0" fontId="3" fillId="0" borderId="0" xfId="0" applyFont="1" applyBorder="1" applyAlignment="1">
      <alignment wrapText="1"/>
    </xf>
    <xf numFmtId="44" fontId="3" fillId="0" borderId="0" xfId="0" applyNumberFormat="1" applyFont="1" applyBorder="1" applyAlignment="1">
      <alignment wrapText="1"/>
    </xf>
    <xf numFmtId="44" fontId="3" fillId="0" borderId="5" xfId="0" applyNumberFormat="1" applyFont="1" applyBorder="1" applyAlignment="1">
      <alignment wrapText="1"/>
    </xf>
    <xf numFmtId="44" fontId="5" fillId="0" borderId="0" xfId="0" applyNumberFormat="1" applyFont="1" applyBorder="1" applyAlignment="1">
      <alignment wrapText="1"/>
    </xf>
    <xf numFmtId="0" fontId="3" fillId="0" borderId="6" xfId="0" applyFont="1" applyBorder="1" applyAlignment="1">
      <alignment wrapText="1"/>
    </xf>
    <xf numFmtId="0" fontId="3" fillId="0" borderId="7" xfId="0" applyFont="1" applyBorder="1" applyAlignment="1">
      <alignment wrapText="1"/>
    </xf>
    <xf numFmtId="44" fontId="3" fillId="0" borderId="7" xfId="0" applyNumberFormat="1" applyFont="1" applyBorder="1" applyAlignment="1">
      <alignment wrapText="1"/>
    </xf>
    <xf numFmtId="0" fontId="3" fillId="0" borderId="8" xfId="0" applyFont="1" applyBorder="1" applyAlignment="1">
      <alignment wrapText="1"/>
    </xf>
    <xf numFmtId="0" fontId="3" fillId="0" borderId="0" xfId="0" applyFont="1" applyAlignment="1">
      <alignment wrapText="1"/>
    </xf>
    <xf numFmtId="0" fontId="2" fillId="0" borderId="1" xfId="0" applyFont="1" applyBorder="1" applyAlignment="1">
      <alignment wrapText="1"/>
    </xf>
    <xf numFmtId="0" fontId="2" fillId="0" borderId="2" xfId="0" applyFont="1" applyBorder="1" applyAlignment="1">
      <alignment wrapText="1"/>
    </xf>
    <xf numFmtId="44" fontId="2" fillId="0" borderId="2" xfId="0" applyNumberFormat="1" applyFont="1" applyBorder="1" applyAlignment="1">
      <alignment wrapText="1"/>
    </xf>
    <xf numFmtId="44" fontId="2" fillId="0" borderId="3" xfId="0" applyNumberFormat="1" applyFont="1" applyBorder="1" applyAlignment="1">
      <alignment wrapText="1"/>
    </xf>
    <xf numFmtId="44" fontId="1" fillId="0" borderId="2" xfId="0" applyNumberFormat="1" applyFont="1" applyBorder="1" applyAlignment="1">
      <alignment wrapText="1"/>
    </xf>
    <xf numFmtId="0" fontId="2" fillId="0" borderId="0" xfId="0" applyFont="1" applyAlignment="1">
      <alignment wrapText="1"/>
    </xf>
    <xf numFmtId="0" fontId="1" fillId="0" borderId="4" xfId="0" applyFont="1" applyBorder="1" applyAlignment="1">
      <alignment wrapText="1"/>
    </xf>
    <xf numFmtId="0" fontId="1" fillId="0" borderId="0" xfId="0" applyFont="1" applyBorder="1" applyAlignment="1">
      <alignment wrapText="1"/>
    </xf>
    <xf numFmtId="44" fontId="1" fillId="0" borderId="0" xfId="0" applyNumberFormat="1" applyFont="1" applyBorder="1" applyAlignment="1">
      <alignment wrapText="1"/>
    </xf>
    <xf numFmtId="44" fontId="2" fillId="0" borderId="5" xfId="0" applyNumberFormat="1" applyFont="1" applyBorder="1" applyAlignment="1">
      <alignment wrapText="1"/>
    </xf>
    <xf numFmtId="0" fontId="1" fillId="0" borderId="6" xfId="0" applyFont="1" applyBorder="1" applyAlignment="1">
      <alignment wrapText="1"/>
    </xf>
    <xf numFmtId="0" fontId="1" fillId="0" borderId="7" xfId="0" applyFont="1" applyBorder="1" applyAlignment="1">
      <alignment wrapText="1"/>
    </xf>
    <xf numFmtId="44" fontId="1" fillId="0" borderId="7" xfId="0" applyNumberFormat="1" applyFont="1" applyBorder="1" applyAlignment="1">
      <alignment wrapText="1"/>
    </xf>
    <xf numFmtId="44" fontId="2" fillId="0" borderId="8" xfId="0" applyNumberFormat="1" applyFont="1" applyBorder="1" applyAlignment="1">
      <alignment wrapText="1"/>
    </xf>
    <xf numFmtId="0" fontId="1" fillId="0" borderId="2" xfId="0" applyFont="1" applyBorder="1" applyAlignment="1">
      <alignment wrapText="1"/>
    </xf>
    <xf numFmtId="44" fontId="1" fillId="0" borderId="5" xfId="0" applyNumberFormat="1" applyFont="1" applyBorder="1" applyAlignment="1">
      <alignment wrapText="1"/>
    </xf>
    <xf numFmtId="44" fontId="1" fillId="0" borderId="8" xfId="0" applyNumberFormat="1" applyFont="1" applyBorder="1" applyAlignment="1">
      <alignment wrapText="1"/>
    </xf>
    <xf numFmtId="44" fontId="1" fillId="0" borderId="1" xfId="0" applyNumberFormat="1" applyFont="1" applyBorder="1" applyAlignment="1">
      <alignment wrapText="1"/>
    </xf>
    <xf numFmtId="44" fontId="2" fillId="0" borderId="0" xfId="0" applyNumberFormat="1" applyFont="1" applyBorder="1" applyAlignment="1">
      <alignment wrapText="1"/>
    </xf>
    <xf numFmtId="44" fontId="1" fillId="0" borderId="4" xfId="0" applyNumberFormat="1" applyFont="1" applyBorder="1" applyAlignment="1">
      <alignment wrapText="1"/>
    </xf>
    <xf numFmtId="44" fontId="2" fillId="0" borderId="7" xfId="0" applyNumberFormat="1" applyFont="1" applyBorder="1" applyAlignment="1">
      <alignment wrapText="1"/>
    </xf>
    <xf numFmtId="44" fontId="1" fillId="0" borderId="6" xfId="0" applyNumberFormat="1" applyFont="1" applyBorder="1" applyAlignment="1">
      <alignment wrapText="1"/>
    </xf>
    <xf numFmtId="0" fontId="1" fillId="0" borderId="5" xfId="0" applyFont="1" applyBorder="1" applyAlignment="1">
      <alignment wrapText="1"/>
    </xf>
    <xf numFmtId="44" fontId="1" fillId="0" borderId="0" xfId="0" applyNumberFormat="1" applyFont="1" applyAlignment="1">
      <alignment wrapText="1"/>
    </xf>
    <xf numFmtId="44" fontId="2" fillId="0" borderId="0" xfId="0" applyNumberFormat="1" applyFont="1" applyAlignment="1">
      <alignment wrapText="1"/>
    </xf>
    <xf numFmtId="0" fontId="9" fillId="0" borderId="0" xfId="0" applyFont="1" applyAlignment="1">
      <alignment vertical="top" wrapText="1"/>
    </xf>
    <xf numFmtId="0" fontId="7" fillId="0" borderId="0" xfId="0" applyFont="1" applyAlignment="1">
      <alignment vertical="top" wrapText="1"/>
    </xf>
    <xf numFmtId="0" fontId="10" fillId="0" borderId="0" xfId="0" applyFont="1" applyAlignment="1">
      <alignment vertical="top" wrapText="1"/>
    </xf>
    <xf numFmtId="44" fontId="9" fillId="0" borderId="0" xfId="0" applyNumberFormat="1" applyFont="1" applyAlignment="1">
      <alignment vertical="top" wrapText="1"/>
    </xf>
    <xf numFmtId="16" fontId="0" fillId="0" borderId="0" xfId="0" applyNumberFormat="1"/>
    <xf numFmtId="0" fontId="8" fillId="0" borderId="0" xfId="0" applyFont="1"/>
    <xf numFmtId="0" fontId="0" fillId="0" borderId="0" xfId="0" applyAlignment="1">
      <alignment horizontal="center"/>
    </xf>
    <xf numFmtId="0" fontId="0" fillId="0" borderId="0" xfId="0" applyAlignment="1">
      <alignment horizontal="right"/>
    </xf>
    <xf numFmtId="0" fontId="0" fillId="0" borderId="0" xfId="0" applyAlignment="1"/>
    <xf numFmtId="0" fontId="7" fillId="0" borderId="0" xfId="0" applyFont="1"/>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1" xfId="0" applyFont="1" applyBorder="1" applyAlignment="1">
      <alignment horizontal="center" wrapText="1"/>
    </xf>
    <xf numFmtId="44" fontId="1" fillId="0" borderId="0" xfId="0" applyNumberFormat="1" applyFont="1" applyAlignment="1"/>
    <xf numFmtId="0" fontId="1"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670560</xdr:colOff>
      <xdr:row>9</xdr:row>
      <xdr:rowOff>1082040</xdr:rowOff>
    </xdr:from>
    <xdr:to>
      <xdr:col>8</xdr:col>
      <xdr:colOff>914400</xdr:colOff>
      <xdr:row>9</xdr:row>
      <xdr:rowOff>1249680</xdr:rowOff>
    </xdr:to>
    <xdr:sp macro="" textlink="">
      <xdr:nvSpPr>
        <xdr:cNvPr id="3" name="Isosceles Triangle 2"/>
        <xdr:cNvSpPr/>
      </xdr:nvSpPr>
      <xdr:spPr>
        <a:xfrm>
          <a:off x="10980420" y="4053840"/>
          <a:ext cx="243840" cy="16764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8</xdr:col>
      <xdr:colOff>769620</xdr:colOff>
      <xdr:row>10</xdr:row>
      <xdr:rowOff>1798320</xdr:rowOff>
    </xdr:from>
    <xdr:to>
      <xdr:col>8</xdr:col>
      <xdr:colOff>1037867</xdr:colOff>
      <xdr:row>10</xdr:row>
      <xdr:rowOff>1987312</xdr:rowOff>
    </xdr:to>
    <xdr:pic>
      <xdr:nvPicPr>
        <xdr:cNvPr id="4" name="Picture 3"/>
        <xdr:cNvPicPr>
          <a:picLocks noChangeAspect="1"/>
        </xdr:cNvPicPr>
      </xdr:nvPicPr>
      <xdr:blipFill>
        <a:blip xmlns:r="http://schemas.openxmlformats.org/officeDocument/2006/relationships" r:embed="rId1"/>
        <a:stretch>
          <a:fillRect/>
        </a:stretch>
      </xdr:blipFill>
      <xdr:spPr>
        <a:xfrm>
          <a:off x="11079480" y="6050280"/>
          <a:ext cx="268247" cy="188992"/>
        </a:xfrm>
        <a:prstGeom prst="rect">
          <a:avLst/>
        </a:prstGeom>
      </xdr:spPr>
    </xdr:pic>
    <xdr:clientData/>
  </xdr:twoCellAnchor>
  <xdr:twoCellAnchor editAs="oneCell">
    <xdr:from>
      <xdr:col>8</xdr:col>
      <xdr:colOff>830580</xdr:colOff>
      <xdr:row>30</xdr:row>
      <xdr:rowOff>2743200</xdr:rowOff>
    </xdr:from>
    <xdr:to>
      <xdr:col>8</xdr:col>
      <xdr:colOff>1098827</xdr:colOff>
      <xdr:row>30</xdr:row>
      <xdr:rowOff>2926096</xdr:rowOff>
    </xdr:to>
    <xdr:pic>
      <xdr:nvPicPr>
        <xdr:cNvPr id="5" name="Picture 4"/>
        <xdr:cNvPicPr>
          <a:picLocks noChangeAspect="1"/>
        </xdr:cNvPicPr>
      </xdr:nvPicPr>
      <xdr:blipFill>
        <a:blip xmlns:r="http://schemas.openxmlformats.org/officeDocument/2006/relationships" r:embed="rId2"/>
        <a:stretch>
          <a:fillRect/>
        </a:stretch>
      </xdr:blipFill>
      <xdr:spPr>
        <a:xfrm>
          <a:off x="11140440" y="19446240"/>
          <a:ext cx="268247" cy="1828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0"/>
  <sheetViews>
    <sheetView tabSelected="1" zoomScaleNormal="100" workbookViewId="0">
      <selection activeCell="A75" sqref="A75:XFD75"/>
    </sheetView>
  </sheetViews>
  <sheetFormatPr defaultColWidth="9.140625" defaultRowHeight="15" x14ac:dyDescent="0.25"/>
  <cols>
    <col min="1" max="1" width="18.7109375" style="3" customWidth="1"/>
    <col min="2" max="2" width="20.5703125" style="3" customWidth="1"/>
    <col min="3" max="3" width="27.5703125" style="3" customWidth="1"/>
    <col min="4" max="4" width="11.5703125" style="38" bestFit="1" customWidth="1"/>
    <col min="5" max="5" width="14" style="39" bestFit="1" customWidth="1"/>
    <col min="6" max="6" width="32.7109375" style="38" customWidth="1"/>
    <col min="7" max="7" width="11.28515625" style="39" customWidth="1"/>
    <col min="8" max="8" width="26.7109375" style="38" customWidth="1"/>
    <col min="9" max="9" width="38.42578125" style="43" customWidth="1"/>
    <col min="10" max="10" width="11.5703125" style="3" bestFit="1" customWidth="1"/>
    <col min="11" max="16384" width="9.140625" style="3"/>
  </cols>
  <sheetData>
    <row r="1" spans="1:9" ht="42" x14ac:dyDescent="0.35">
      <c r="A1" s="1" t="s">
        <v>59</v>
      </c>
      <c r="B1" s="2"/>
      <c r="C1" s="50" t="s">
        <v>81</v>
      </c>
      <c r="D1" s="50"/>
      <c r="E1" s="51"/>
      <c r="F1" s="52" t="s">
        <v>85</v>
      </c>
      <c r="G1" s="50"/>
      <c r="H1" s="51"/>
      <c r="I1" s="40" t="s">
        <v>124</v>
      </c>
    </row>
    <row r="2" spans="1:9" ht="33" x14ac:dyDescent="0.35">
      <c r="A2" s="4"/>
      <c r="B2" s="5"/>
      <c r="C2" s="6" t="s">
        <v>60</v>
      </c>
      <c r="D2" s="7"/>
      <c r="E2" s="8">
        <f>SUM(E4:E73)</f>
        <v>655800</v>
      </c>
      <c r="F2" s="9"/>
      <c r="G2" s="7"/>
      <c r="H2" s="8">
        <f>SUM(H4:H73)</f>
        <v>500000</v>
      </c>
      <c r="I2" s="41"/>
    </row>
    <row r="3" spans="1:9" s="14" customFormat="1" ht="31.5" x14ac:dyDescent="0.25">
      <c r="A3" s="10"/>
      <c r="B3" s="11" t="s">
        <v>94</v>
      </c>
      <c r="C3" s="11" t="s">
        <v>95</v>
      </c>
      <c r="D3" s="12"/>
      <c r="E3" s="13"/>
      <c r="F3" s="11" t="s">
        <v>96</v>
      </c>
      <c r="G3" s="12"/>
      <c r="H3" s="13"/>
      <c r="I3" s="42" t="s">
        <v>156</v>
      </c>
    </row>
    <row r="4" spans="1:9" s="20" customFormat="1" ht="30" x14ac:dyDescent="0.25">
      <c r="A4" s="15" t="s">
        <v>56</v>
      </c>
      <c r="B4" s="16"/>
      <c r="C4" s="16"/>
      <c r="D4" s="17"/>
      <c r="E4" s="18">
        <f>SUM(D5:D8)</f>
        <v>43000</v>
      </c>
      <c r="F4" s="19"/>
      <c r="G4" s="17"/>
      <c r="H4" s="18">
        <f>SUM(G5:G8)</f>
        <v>25000</v>
      </c>
      <c r="I4" s="40"/>
    </row>
    <row r="5" spans="1:9" ht="30" x14ac:dyDescent="0.25">
      <c r="A5" s="21" t="s">
        <v>12</v>
      </c>
      <c r="B5" s="22" t="s">
        <v>102</v>
      </c>
      <c r="C5" s="22"/>
      <c r="D5" s="23">
        <v>40000</v>
      </c>
      <c r="E5" s="24"/>
      <c r="F5" s="23" t="s">
        <v>103</v>
      </c>
      <c r="G5" s="23">
        <v>25000</v>
      </c>
      <c r="H5" s="24"/>
      <c r="I5" s="41"/>
    </row>
    <row r="6" spans="1:9" ht="30" x14ac:dyDescent="0.25">
      <c r="A6" s="21" t="s">
        <v>57</v>
      </c>
      <c r="B6" s="22"/>
      <c r="C6" s="22" t="s">
        <v>15</v>
      </c>
      <c r="D6" s="23">
        <f>2*500</f>
        <v>1000</v>
      </c>
      <c r="E6" s="24"/>
      <c r="F6" s="23" t="s">
        <v>104</v>
      </c>
      <c r="G6" s="23">
        <v>0</v>
      </c>
      <c r="H6" s="24"/>
      <c r="I6" s="41"/>
    </row>
    <row r="7" spans="1:9" ht="30" x14ac:dyDescent="0.25">
      <c r="A7" s="21" t="s">
        <v>58</v>
      </c>
      <c r="B7" s="22"/>
      <c r="C7" s="22" t="s">
        <v>16</v>
      </c>
      <c r="D7" s="23">
        <f>4*500</f>
        <v>2000</v>
      </c>
      <c r="E7" s="24"/>
      <c r="F7" s="23" t="s">
        <v>104</v>
      </c>
      <c r="G7" s="23">
        <v>0</v>
      </c>
      <c r="H7" s="24"/>
      <c r="I7" s="41"/>
    </row>
    <row r="8" spans="1:9" x14ac:dyDescent="0.25">
      <c r="A8" s="25"/>
      <c r="B8" s="26"/>
      <c r="C8" s="26"/>
      <c r="D8" s="27"/>
      <c r="E8" s="28"/>
      <c r="F8" s="27"/>
      <c r="G8" s="23"/>
      <c r="H8" s="28"/>
      <c r="I8" s="41"/>
    </row>
    <row r="9" spans="1:9" s="20" customFormat="1" x14ac:dyDescent="0.25">
      <c r="A9" s="15" t="s">
        <v>2</v>
      </c>
      <c r="B9" s="16"/>
      <c r="C9" s="16"/>
      <c r="D9" s="17"/>
      <c r="E9" s="18">
        <f>SUM(D10:D15)</f>
        <v>105500</v>
      </c>
      <c r="F9" s="19"/>
      <c r="G9" s="17"/>
      <c r="H9" s="18">
        <f>SUM(G10:G15)</f>
        <v>93000</v>
      </c>
      <c r="I9" s="40"/>
    </row>
    <row r="10" spans="1:9" ht="105" x14ac:dyDescent="0.25">
      <c r="A10" s="21" t="s">
        <v>0</v>
      </c>
      <c r="B10" s="22" t="s">
        <v>42</v>
      </c>
      <c r="C10" s="3" t="s">
        <v>105</v>
      </c>
      <c r="D10" s="23">
        <v>38000</v>
      </c>
      <c r="E10" s="24"/>
      <c r="F10" s="23"/>
      <c r="G10" s="23">
        <v>38000</v>
      </c>
      <c r="H10" s="24"/>
      <c r="I10" s="41" t="s">
        <v>129</v>
      </c>
    </row>
    <row r="11" spans="1:9" ht="180" x14ac:dyDescent="0.25">
      <c r="A11" s="21" t="s">
        <v>3</v>
      </c>
      <c r="B11" s="22" t="s">
        <v>42</v>
      </c>
      <c r="C11" s="3" t="s">
        <v>105</v>
      </c>
      <c r="D11" s="23">
        <v>25000</v>
      </c>
      <c r="E11" s="24"/>
      <c r="F11" s="23"/>
      <c r="G11" s="23">
        <v>25000</v>
      </c>
      <c r="H11" s="24"/>
      <c r="I11" s="41" t="s">
        <v>159</v>
      </c>
    </row>
    <row r="12" spans="1:9" ht="165" x14ac:dyDescent="0.25">
      <c r="A12" s="21" t="s">
        <v>43</v>
      </c>
      <c r="B12" s="22" t="s">
        <v>44</v>
      </c>
      <c r="C12" s="3" t="s">
        <v>106</v>
      </c>
      <c r="D12" s="23">
        <v>22500</v>
      </c>
      <c r="E12" s="24"/>
      <c r="F12" s="23"/>
      <c r="G12" s="23">
        <v>22500</v>
      </c>
      <c r="H12" s="24"/>
      <c r="I12" s="41" t="s">
        <v>160</v>
      </c>
    </row>
    <row r="13" spans="1:9" ht="60" x14ac:dyDescent="0.25">
      <c r="A13" s="21" t="s">
        <v>75</v>
      </c>
      <c r="B13" s="22" t="s">
        <v>76</v>
      </c>
      <c r="D13" s="23">
        <v>12500</v>
      </c>
      <c r="E13" s="24"/>
      <c r="F13" s="23" t="s">
        <v>77</v>
      </c>
      <c r="G13" s="23">
        <v>0</v>
      </c>
      <c r="H13" s="24"/>
      <c r="I13" s="41" t="s">
        <v>132</v>
      </c>
    </row>
    <row r="14" spans="1:9" ht="45" x14ac:dyDescent="0.25">
      <c r="A14" s="21" t="s">
        <v>45</v>
      </c>
      <c r="B14" s="22" t="s">
        <v>46</v>
      </c>
      <c r="C14" s="3" t="s">
        <v>86</v>
      </c>
      <c r="D14" s="23">
        <f>5*5*300</f>
        <v>7500</v>
      </c>
      <c r="E14" s="24"/>
      <c r="F14" s="23"/>
      <c r="G14" s="23">
        <f>5*5*300</f>
        <v>7500</v>
      </c>
      <c r="H14" s="24"/>
      <c r="I14" s="41" t="s">
        <v>126</v>
      </c>
    </row>
    <row r="15" spans="1:9" x14ac:dyDescent="0.25">
      <c r="A15" s="25"/>
      <c r="B15" s="26"/>
      <c r="C15" s="26"/>
      <c r="D15" s="27"/>
      <c r="E15" s="28"/>
      <c r="F15" s="27"/>
      <c r="G15" s="27"/>
      <c r="H15" s="28"/>
      <c r="I15" s="41"/>
    </row>
    <row r="16" spans="1:9" x14ac:dyDescent="0.25">
      <c r="A16" s="15" t="s">
        <v>55</v>
      </c>
      <c r="B16" s="16"/>
      <c r="C16" s="29"/>
      <c r="D16" s="19"/>
      <c r="E16" s="18">
        <f>SUM(D17:D19)</f>
        <v>25000</v>
      </c>
      <c r="F16" s="19"/>
      <c r="G16" s="19"/>
      <c r="H16" s="18">
        <f>SUM(G17:G19)</f>
        <v>25000</v>
      </c>
      <c r="I16" s="41"/>
    </row>
    <row r="17" spans="1:10" ht="30" x14ac:dyDescent="0.25">
      <c r="A17" s="21" t="s">
        <v>13</v>
      </c>
      <c r="B17" s="22" t="s">
        <v>90</v>
      </c>
      <c r="C17" s="22" t="s">
        <v>14</v>
      </c>
      <c r="D17" s="23">
        <v>15000</v>
      </c>
      <c r="E17" s="24"/>
      <c r="F17" s="23"/>
      <c r="G17" s="23">
        <v>15000</v>
      </c>
      <c r="H17" s="24"/>
      <c r="I17" s="41"/>
    </row>
    <row r="18" spans="1:10" ht="45" x14ac:dyDescent="0.25">
      <c r="A18" s="21" t="s">
        <v>25</v>
      </c>
      <c r="B18" s="22" t="s">
        <v>91</v>
      </c>
      <c r="C18" s="22" t="s">
        <v>26</v>
      </c>
      <c r="D18" s="23">
        <f>4*2500</f>
        <v>10000</v>
      </c>
      <c r="E18" s="24"/>
      <c r="F18" s="23"/>
      <c r="G18" s="23">
        <f>4*2500</f>
        <v>10000</v>
      </c>
      <c r="H18" s="24"/>
      <c r="I18" s="41" t="s">
        <v>127</v>
      </c>
    </row>
    <row r="19" spans="1:10" x14ac:dyDescent="0.25">
      <c r="A19" s="25"/>
      <c r="B19" s="26"/>
      <c r="C19" s="26"/>
      <c r="D19" s="27"/>
      <c r="E19" s="28"/>
      <c r="F19" s="27"/>
      <c r="G19" s="27"/>
      <c r="H19" s="28"/>
      <c r="I19" s="41"/>
    </row>
    <row r="20" spans="1:10" s="20" customFormat="1" x14ac:dyDescent="0.25">
      <c r="A20" s="15" t="s">
        <v>17</v>
      </c>
      <c r="B20" s="16"/>
      <c r="C20" s="16"/>
      <c r="D20" s="17"/>
      <c r="E20" s="18">
        <f>SUM(D21:D33)</f>
        <v>205800</v>
      </c>
      <c r="F20" s="19"/>
      <c r="G20" s="17"/>
      <c r="H20" s="18">
        <f>SUM(G21:G33)</f>
        <v>185750</v>
      </c>
      <c r="I20" s="40"/>
    </row>
    <row r="21" spans="1:10" x14ac:dyDescent="0.25">
      <c r="A21" s="21" t="s">
        <v>61</v>
      </c>
      <c r="B21" s="22" t="s">
        <v>107</v>
      </c>
      <c r="C21" s="22" t="s">
        <v>108</v>
      </c>
      <c r="D21" s="23">
        <v>7500</v>
      </c>
      <c r="E21" s="24"/>
      <c r="F21" s="23"/>
      <c r="G21" s="23">
        <v>7500</v>
      </c>
      <c r="H21" s="24"/>
      <c r="I21" s="41"/>
    </row>
    <row r="22" spans="1:10" ht="45" x14ac:dyDescent="0.25">
      <c r="A22" s="21" t="s">
        <v>47</v>
      </c>
      <c r="B22" s="22"/>
      <c r="C22" s="22"/>
      <c r="D22" s="23">
        <v>7500</v>
      </c>
      <c r="E22" s="24"/>
      <c r="F22" s="23" t="s">
        <v>120</v>
      </c>
      <c r="G22" s="23"/>
      <c r="H22" s="24"/>
      <c r="I22" s="41" t="s">
        <v>154</v>
      </c>
    </row>
    <row r="23" spans="1:10" ht="60" x14ac:dyDescent="0.25">
      <c r="A23" s="21" t="s">
        <v>18</v>
      </c>
      <c r="B23" s="3" t="s">
        <v>119</v>
      </c>
      <c r="C23" s="3" t="s">
        <v>118</v>
      </c>
      <c r="D23" s="23">
        <f>5*4*6*250</f>
        <v>30000</v>
      </c>
      <c r="E23" s="24"/>
      <c r="F23" s="23" t="s">
        <v>73</v>
      </c>
      <c r="G23" s="23">
        <v>26000</v>
      </c>
      <c r="H23" s="24"/>
      <c r="I23" s="41" t="s">
        <v>155</v>
      </c>
      <c r="J23" s="23"/>
    </row>
    <row r="24" spans="1:10" ht="60" x14ac:dyDescent="0.25">
      <c r="A24" s="21" t="s">
        <v>115</v>
      </c>
      <c r="B24" s="3" t="s">
        <v>116</v>
      </c>
      <c r="C24" s="3" t="s">
        <v>117</v>
      </c>
      <c r="D24" s="23">
        <f>400*10</f>
        <v>4000</v>
      </c>
      <c r="E24" s="24"/>
      <c r="F24" s="23"/>
      <c r="G24" s="23">
        <v>4000</v>
      </c>
      <c r="H24" s="24"/>
      <c r="I24" s="41" t="s">
        <v>161</v>
      </c>
    </row>
    <row r="25" spans="1:10" ht="30" x14ac:dyDescent="0.25">
      <c r="A25" s="21" t="s">
        <v>122</v>
      </c>
      <c r="B25" s="22"/>
      <c r="C25" s="22"/>
      <c r="D25" s="23">
        <v>1500</v>
      </c>
      <c r="E25" s="24"/>
      <c r="F25" s="23" t="s">
        <v>123</v>
      </c>
      <c r="G25" s="23">
        <v>1500</v>
      </c>
      <c r="H25" s="24"/>
      <c r="I25" s="41" t="s">
        <v>162</v>
      </c>
    </row>
    <row r="26" spans="1:10" ht="150" x14ac:dyDescent="0.25">
      <c r="A26" s="21" t="s">
        <v>28</v>
      </c>
      <c r="B26" s="22"/>
      <c r="C26" s="22"/>
      <c r="D26" s="23">
        <v>65000</v>
      </c>
      <c r="E26" s="24"/>
      <c r="F26" s="23"/>
      <c r="G26" s="23">
        <v>65000</v>
      </c>
      <c r="H26" s="24"/>
      <c r="I26" s="41" t="s">
        <v>163</v>
      </c>
    </row>
    <row r="27" spans="1:10" x14ac:dyDescent="0.25">
      <c r="A27" s="21" t="s">
        <v>27</v>
      </c>
      <c r="B27" s="22"/>
      <c r="C27" s="22"/>
      <c r="D27" s="23">
        <v>20000</v>
      </c>
      <c r="E27" s="24"/>
      <c r="F27" s="23"/>
      <c r="G27" s="23">
        <v>20000</v>
      </c>
      <c r="H27" s="24"/>
      <c r="I27" s="41" t="s">
        <v>128</v>
      </c>
    </row>
    <row r="28" spans="1:10" ht="30" x14ac:dyDescent="0.25">
      <c r="A28" s="21" t="s">
        <v>20</v>
      </c>
      <c r="B28" s="22" t="s">
        <v>113</v>
      </c>
      <c r="C28" s="22" t="s">
        <v>114</v>
      </c>
      <c r="D28" s="23">
        <v>8000</v>
      </c>
      <c r="E28" s="24"/>
      <c r="F28" s="23"/>
      <c r="G28" s="23">
        <v>8000</v>
      </c>
      <c r="H28" s="24"/>
      <c r="I28" s="41" t="s">
        <v>128</v>
      </c>
    </row>
    <row r="29" spans="1:10" ht="30" x14ac:dyDescent="0.25">
      <c r="A29" s="21" t="s">
        <v>23</v>
      </c>
      <c r="B29" s="22" t="s">
        <v>170</v>
      </c>
      <c r="C29" s="22"/>
      <c r="D29" s="23">
        <v>4000</v>
      </c>
      <c r="E29" s="24"/>
      <c r="F29" s="23"/>
      <c r="G29" s="23">
        <v>4000</v>
      </c>
      <c r="H29" s="24"/>
      <c r="I29" s="41" t="s">
        <v>128</v>
      </c>
    </row>
    <row r="30" spans="1:10" ht="45" x14ac:dyDescent="0.25">
      <c r="A30" s="21" t="s">
        <v>24</v>
      </c>
      <c r="B30" s="22" t="s">
        <v>170</v>
      </c>
      <c r="C30" s="22"/>
      <c r="D30" s="23">
        <v>4000</v>
      </c>
      <c r="E30" s="24"/>
      <c r="F30" s="23"/>
      <c r="G30" s="23">
        <v>4000</v>
      </c>
      <c r="H30" s="24"/>
      <c r="I30" s="41" t="s">
        <v>164</v>
      </c>
    </row>
    <row r="31" spans="1:10" ht="270" x14ac:dyDescent="0.25">
      <c r="A31" s="21" t="s">
        <v>19</v>
      </c>
      <c r="B31" s="22" t="s">
        <v>111</v>
      </c>
      <c r="C31" s="3" t="s">
        <v>112</v>
      </c>
      <c r="D31" s="23">
        <f>6*57*10*15</f>
        <v>51300</v>
      </c>
      <c r="E31" s="24"/>
      <c r="F31" s="23" t="s">
        <v>74</v>
      </c>
      <c r="G31" s="23">
        <f>5*57*10*15</f>
        <v>42750</v>
      </c>
      <c r="H31" s="24"/>
      <c r="I31" s="41" t="s">
        <v>171</v>
      </c>
    </row>
    <row r="32" spans="1:10" ht="120" x14ac:dyDescent="0.25">
      <c r="A32" s="21" t="s">
        <v>48</v>
      </c>
      <c r="B32" s="22" t="s">
        <v>109</v>
      </c>
      <c r="C32" s="22" t="s">
        <v>110</v>
      </c>
      <c r="D32" s="23">
        <v>3000</v>
      </c>
      <c r="E32" s="24"/>
      <c r="F32" s="23"/>
      <c r="G32" s="23">
        <v>3000</v>
      </c>
      <c r="H32" s="24"/>
      <c r="I32" s="41" t="s">
        <v>169</v>
      </c>
    </row>
    <row r="33" spans="1:9" x14ac:dyDescent="0.25">
      <c r="A33" s="25"/>
      <c r="B33" s="26"/>
      <c r="C33" s="26"/>
      <c r="D33" s="27"/>
      <c r="E33" s="28"/>
      <c r="F33" s="27"/>
      <c r="G33" s="27"/>
      <c r="H33" s="28"/>
      <c r="I33" s="41"/>
    </row>
    <row r="34" spans="1:9" s="20" customFormat="1" ht="30" x14ac:dyDescent="0.25">
      <c r="A34" s="15" t="s">
        <v>62</v>
      </c>
      <c r="B34" s="16"/>
      <c r="C34" s="16"/>
      <c r="D34" s="17"/>
      <c r="E34" s="18">
        <f>SUM(D35:D41)</f>
        <v>30500</v>
      </c>
      <c r="F34" s="19"/>
      <c r="G34" s="17"/>
      <c r="H34" s="18">
        <f>SUM(G35:G41)</f>
        <v>10500</v>
      </c>
      <c r="I34" s="40" t="s">
        <v>128</v>
      </c>
    </row>
    <row r="35" spans="1:9" x14ac:dyDescent="0.25">
      <c r="A35" s="21" t="s">
        <v>71</v>
      </c>
      <c r="B35" s="22" t="s">
        <v>93</v>
      </c>
      <c r="C35" s="22" t="s">
        <v>92</v>
      </c>
      <c r="D35" s="23">
        <v>20000</v>
      </c>
      <c r="E35" s="30"/>
      <c r="F35" s="23" t="s">
        <v>72</v>
      </c>
      <c r="G35" s="23">
        <v>0</v>
      </c>
      <c r="H35" s="30"/>
      <c r="I35" s="41"/>
    </row>
    <row r="36" spans="1:9" ht="30" x14ac:dyDescent="0.25">
      <c r="A36" s="21" t="s">
        <v>49</v>
      </c>
      <c r="B36" s="22"/>
      <c r="C36" s="22"/>
      <c r="D36" s="23">
        <v>3000</v>
      </c>
      <c r="E36" s="24"/>
      <c r="F36" s="23"/>
      <c r="G36" s="23">
        <v>3000</v>
      </c>
      <c r="H36" s="24"/>
      <c r="I36" s="41"/>
    </row>
    <row r="37" spans="1:9" ht="30" x14ac:dyDescent="0.25">
      <c r="A37" s="21" t="s">
        <v>50</v>
      </c>
      <c r="B37" s="22"/>
      <c r="C37" s="22"/>
      <c r="D37" s="23">
        <v>3000</v>
      </c>
      <c r="E37" s="24"/>
      <c r="F37" s="23"/>
      <c r="G37" s="23">
        <v>3000</v>
      </c>
      <c r="H37" s="24"/>
      <c r="I37" s="41"/>
    </row>
    <row r="38" spans="1:9" ht="30" x14ac:dyDescent="0.25">
      <c r="A38" s="21" t="s">
        <v>52</v>
      </c>
      <c r="B38" s="22"/>
      <c r="C38" s="22"/>
      <c r="D38" s="23">
        <v>1000</v>
      </c>
      <c r="E38" s="24"/>
      <c r="F38" s="23"/>
      <c r="G38" s="23">
        <v>1000</v>
      </c>
      <c r="H38" s="24"/>
      <c r="I38" s="41"/>
    </row>
    <row r="39" spans="1:9" x14ac:dyDescent="0.25">
      <c r="A39" s="21" t="s">
        <v>51</v>
      </c>
      <c r="B39" s="22"/>
      <c r="C39" s="22"/>
      <c r="D39" s="23">
        <v>2000</v>
      </c>
      <c r="E39" s="24"/>
      <c r="F39" s="23"/>
      <c r="G39" s="23">
        <v>2000</v>
      </c>
      <c r="H39" s="24"/>
      <c r="I39" s="41"/>
    </row>
    <row r="40" spans="1:9" x14ac:dyDescent="0.25">
      <c r="A40" s="21" t="s">
        <v>4</v>
      </c>
      <c r="B40" s="22"/>
      <c r="C40" s="22"/>
      <c r="D40" s="23">
        <v>1500</v>
      </c>
      <c r="E40" s="24"/>
      <c r="F40" s="23"/>
      <c r="G40" s="23">
        <v>1500</v>
      </c>
      <c r="H40" s="24"/>
      <c r="I40" s="41"/>
    </row>
    <row r="41" spans="1:9" x14ac:dyDescent="0.25">
      <c r="A41" s="25"/>
      <c r="B41" s="26"/>
      <c r="C41" s="26"/>
      <c r="D41" s="27" t="s">
        <v>29</v>
      </c>
      <c r="E41" s="28"/>
      <c r="F41" s="27"/>
      <c r="G41" s="27" t="s">
        <v>29</v>
      </c>
      <c r="H41" s="28"/>
      <c r="I41" s="41"/>
    </row>
    <row r="42" spans="1:9" s="20" customFormat="1" x14ac:dyDescent="0.25">
      <c r="A42" s="15" t="s">
        <v>10</v>
      </c>
      <c r="B42" s="16"/>
      <c r="C42" s="16"/>
      <c r="D42" s="17"/>
      <c r="E42" s="18">
        <f>SUM(D43:D47)</f>
        <v>15500</v>
      </c>
      <c r="F42" s="19"/>
      <c r="G42" s="17"/>
      <c r="H42" s="18">
        <f>SUM(G43:G47)</f>
        <v>13500</v>
      </c>
      <c r="I42" s="40"/>
    </row>
    <row r="43" spans="1:9" ht="30" x14ac:dyDescent="0.25">
      <c r="A43" s="21" t="s">
        <v>1</v>
      </c>
      <c r="B43" s="22" t="s">
        <v>88</v>
      </c>
      <c r="C43" s="22"/>
      <c r="D43" s="23">
        <v>1000</v>
      </c>
      <c r="E43" s="30"/>
      <c r="F43" s="23"/>
      <c r="G43" s="23">
        <v>1000</v>
      </c>
      <c r="H43" s="30"/>
      <c r="I43" s="41"/>
    </row>
    <row r="44" spans="1:9" ht="75" x14ac:dyDescent="0.25">
      <c r="A44" s="21" t="s">
        <v>7</v>
      </c>
      <c r="B44" s="22" t="s">
        <v>89</v>
      </c>
      <c r="C44" s="22" t="s">
        <v>6</v>
      </c>
      <c r="D44" s="23">
        <v>7500</v>
      </c>
      <c r="E44" s="24"/>
      <c r="F44" s="23"/>
      <c r="G44" s="23">
        <v>7500</v>
      </c>
      <c r="H44" s="24"/>
      <c r="I44" s="41" t="s">
        <v>165</v>
      </c>
    </row>
    <row r="45" spans="1:9" ht="90" x14ac:dyDescent="0.25">
      <c r="A45" s="21" t="s">
        <v>5</v>
      </c>
      <c r="B45" s="22" t="s">
        <v>53</v>
      </c>
      <c r="D45" s="23">
        <v>2000</v>
      </c>
      <c r="E45" s="24"/>
      <c r="F45" s="23"/>
      <c r="G45" s="23">
        <v>2000</v>
      </c>
      <c r="H45" s="24"/>
      <c r="I45" s="41" t="s">
        <v>166</v>
      </c>
    </row>
    <row r="46" spans="1:9" ht="45" x14ac:dyDescent="0.25">
      <c r="A46" s="21" t="s">
        <v>54</v>
      </c>
      <c r="B46" s="22" t="s">
        <v>78</v>
      </c>
      <c r="D46" s="23">
        <v>5000</v>
      </c>
      <c r="E46" s="24"/>
      <c r="F46" s="23" t="s">
        <v>69</v>
      </c>
      <c r="G46" s="23">
        <v>3000</v>
      </c>
      <c r="H46" s="24"/>
      <c r="I46" s="41" t="s">
        <v>128</v>
      </c>
    </row>
    <row r="47" spans="1:9" x14ac:dyDescent="0.25">
      <c r="A47" s="25"/>
      <c r="B47" s="26"/>
      <c r="C47" s="26"/>
      <c r="D47" s="27"/>
      <c r="E47" s="28"/>
      <c r="F47" s="27"/>
      <c r="G47" s="27"/>
      <c r="H47" s="28"/>
      <c r="I47" s="41"/>
    </row>
    <row r="48" spans="1:9" s="20" customFormat="1" ht="30" x14ac:dyDescent="0.25">
      <c r="A48" s="15" t="s">
        <v>11</v>
      </c>
      <c r="B48" s="16"/>
      <c r="C48" s="16"/>
      <c r="D48" s="17"/>
      <c r="E48" s="18">
        <f>SUM(D49:D54)</f>
        <v>39500</v>
      </c>
      <c r="F48" s="19"/>
      <c r="G48" s="17"/>
      <c r="H48" s="18">
        <f>SUM(G49:G54)</f>
        <v>34500</v>
      </c>
      <c r="I48" s="40"/>
    </row>
    <row r="49" spans="1:9" ht="30" x14ac:dyDescent="0.25">
      <c r="A49" s="21" t="s">
        <v>1</v>
      </c>
      <c r="B49" s="22" t="s">
        <v>88</v>
      </c>
      <c r="C49" s="22"/>
      <c r="D49" s="23">
        <v>1000</v>
      </c>
      <c r="E49" s="30"/>
      <c r="F49" s="23"/>
      <c r="G49" s="23">
        <v>1000</v>
      </c>
      <c r="H49" s="30"/>
      <c r="I49" s="41"/>
    </row>
    <row r="50" spans="1:9" ht="30" x14ac:dyDescent="0.25">
      <c r="A50" s="21" t="s">
        <v>7</v>
      </c>
      <c r="B50" s="22" t="s">
        <v>99</v>
      </c>
      <c r="C50" s="22"/>
      <c r="D50" s="23">
        <v>12500</v>
      </c>
      <c r="E50" s="24"/>
      <c r="F50" s="23"/>
      <c r="G50" s="23">
        <v>12500</v>
      </c>
      <c r="H50" s="24"/>
      <c r="I50" s="41" t="s">
        <v>157</v>
      </c>
    </row>
    <row r="51" spans="1:9" ht="30" x14ac:dyDescent="0.25">
      <c r="A51" s="21" t="s">
        <v>5</v>
      </c>
      <c r="B51" s="22" t="s">
        <v>100</v>
      </c>
      <c r="C51" s="22"/>
      <c r="D51" s="23">
        <v>3000</v>
      </c>
      <c r="E51" s="24"/>
      <c r="F51" s="23"/>
      <c r="G51" s="23">
        <v>3000</v>
      </c>
      <c r="H51" s="24"/>
      <c r="I51" s="41" t="s">
        <v>158</v>
      </c>
    </row>
    <row r="52" spans="1:9" ht="45" x14ac:dyDescent="0.25">
      <c r="A52" s="21" t="s">
        <v>54</v>
      </c>
      <c r="B52" s="22" t="s">
        <v>78</v>
      </c>
      <c r="D52" s="23">
        <v>15000</v>
      </c>
      <c r="E52" s="24"/>
      <c r="F52" s="23" t="s">
        <v>101</v>
      </c>
      <c r="G52" s="23">
        <v>10000</v>
      </c>
      <c r="H52" s="24"/>
      <c r="I52" s="41"/>
    </row>
    <row r="53" spans="1:9" x14ac:dyDescent="0.25">
      <c r="A53" s="21" t="s">
        <v>8</v>
      </c>
      <c r="B53" s="22" t="s">
        <v>9</v>
      </c>
      <c r="D53" s="23">
        <v>8000</v>
      </c>
      <c r="E53" s="24"/>
      <c r="F53" s="23"/>
      <c r="G53" s="23">
        <v>8000</v>
      </c>
      <c r="H53" s="24"/>
      <c r="I53" s="41"/>
    </row>
    <row r="54" spans="1:9" x14ac:dyDescent="0.25">
      <c r="A54" s="25"/>
      <c r="B54" s="26"/>
      <c r="C54" s="26"/>
      <c r="D54" s="27"/>
      <c r="E54" s="28"/>
      <c r="F54" s="27"/>
      <c r="G54" s="27"/>
      <c r="H54" s="28"/>
      <c r="I54" s="41"/>
    </row>
    <row r="55" spans="1:9" s="20" customFormat="1" x14ac:dyDescent="0.25">
      <c r="A55" s="15" t="s">
        <v>22</v>
      </c>
      <c r="B55" s="16"/>
      <c r="C55" s="16"/>
      <c r="D55" s="17"/>
      <c r="E55" s="18">
        <f>SUM(D55:D60)</f>
        <v>88500</v>
      </c>
      <c r="F55" s="19"/>
      <c r="G55" s="17"/>
      <c r="H55" s="18">
        <f>SUM(G55:G59)</f>
        <v>69000</v>
      </c>
      <c r="I55" s="40"/>
    </row>
    <row r="56" spans="1:9" ht="30" x14ac:dyDescent="0.25">
      <c r="A56" s="21" t="s">
        <v>30</v>
      </c>
      <c r="B56" s="22"/>
      <c r="C56" s="22"/>
      <c r="D56" s="23">
        <v>50000</v>
      </c>
      <c r="E56" s="30"/>
      <c r="F56" s="23" t="s">
        <v>69</v>
      </c>
      <c r="G56" s="23">
        <v>40000</v>
      </c>
      <c r="H56" s="30"/>
      <c r="I56" s="41"/>
    </row>
    <row r="57" spans="1:9" x14ac:dyDescent="0.25">
      <c r="A57" s="21" t="s">
        <v>31</v>
      </c>
      <c r="B57" s="22"/>
      <c r="C57" s="22"/>
      <c r="D57" s="23">
        <v>20000</v>
      </c>
      <c r="E57" s="30"/>
      <c r="F57" s="23" t="s">
        <v>69</v>
      </c>
      <c r="G57" s="23">
        <v>15000</v>
      </c>
      <c r="H57" s="30"/>
      <c r="I57" s="41"/>
    </row>
    <row r="58" spans="1:9" ht="165" x14ac:dyDescent="0.25">
      <c r="A58" s="21" t="s">
        <v>32</v>
      </c>
      <c r="B58" s="22"/>
      <c r="C58" s="22"/>
      <c r="D58" s="23">
        <v>15000</v>
      </c>
      <c r="E58" s="30"/>
      <c r="F58" s="23" t="s">
        <v>69</v>
      </c>
      <c r="G58" s="23">
        <v>12000</v>
      </c>
      <c r="H58" s="30"/>
      <c r="I58" s="41" t="s">
        <v>167</v>
      </c>
    </row>
    <row r="59" spans="1:9" x14ac:dyDescent="0.25">
      <c r="A59" s="21" t="s">
        <v>33</v>
      </c>
      <c r="B59" s="22"/>
      <c r="C59" s="22"/>
      <c r="D59" s="23">
        <v>3500</v>
      </c>
      <c r="E59" s="30"/>
      <c r="F59" s="23" t="s">
        <v>69</v>
      </c>
      <c r="G59" s="23">
        <v>2000</v>
      </c>
      <c r="H59" s="30"/>
      <c r="I59" s="41"/>
    </row>
    <row r="60" spans="1:9" x14ac:dyDescent="0.25">
      <c r="A60" s="25"/>
      <c r="B60" s="26"/>
      <c r="C60" s="26"/>
      <c r="D60" s="27"/>
      <c r="E60" s="31"/>
      <c r="F60" s="27"/>
      <c r="G60" s="27"/>
      <c r="H60" s="31"/>
      <c r="I60" s="41"/>
    </row>
    <row r="61" spans="1:9" s="20" customFormat="1" ht="45" x14ac:dyDescent="0.25">
      <c r="A61" s="15" t="s">
        <v>21</v>
      </c>
      <c r="B61" s="16"/>
      <c r="C61" s="16"/>
      <c r="D61" s="17"/>
      <c r="E61" s="18">
        <f>SUM(D62:D66)</f>
        <v>65000</v>
      </c>
      <c r="F61" s="19"/>
      <c r="G61" s="17"/>
      <c r="H61" s="18">
        <f>SUM(G63:G66)</f>
        <v>43750</v>
      </c>
      <c r="I61" s="40" t="s">
        <v>131</v>
      </c>
    </row>
    <row r="62" spans="1:9" ht="60" x14ac:dyDescent="0.25">
      <c r="A62" s="21" t="s">
        <v>66</v>
      </c>
      <c r="B62" s="22"/>
      <c r="C62" s="22"/>
      <c r="D62" s="23">
        <v>15000</v>
      </c>
      <c r="E62" s="30"/>
      <c r="F62" s="23" t="s">
        <v>77</v>
      </c>
      <c r="G62" s="23">
        <v>0</v>
      </c>
      <c r="H62" s="30"/>
      <c r="I62" s="41" t="s">
        <v>168</v>
      </c>
    </row>
    <row r="63" spans="1:9" ht="30" x14ac:dyDescent="0.25">
      <c r="A63" s="21" t="s">
        <v>67</v>
      </c>
      <c r="B63" s="22" t="s">
        <v>68</v>
      </c>
      <c r="D63" s="23">
        <v>20000</v>
      </c>
      <c r="E63" s="24"/>
      <c r="F63" s="23" t="s">
        <v>84</v>
      </c>
      <c r="G63" s="23">
        <v>17000</v>
      </c>
      <c r="H63" s="24"/>
      <c r="I63" s="41" t="s">
        <v>133</v>
      </c>
    </row>
    <row r="64" spans="1:9" ht="45" x14ac:dyDescent="0.25">
      <c r="A64" s="21" t="s">
        <v>65</v>
      </c>
      <c r="B64" s="22" t="s">
        <v>134</v>
      </c>
      <c r="D64" s="23">
        <v>25000</v>
      </c>
      <c r="E64" s="24"/>
      <c r="F64" s="23" t="s">
        <v>69</v>
      </c>
      <c r="G64" s="23">
        <v>21750</v>
      </c>
      <c r="H64" s="24"/>
      <c r="I64" s="41"/>
    </row>
    <row r="65" spans="1:9" ht="30" x14ac:dyDescent="0.25">
      <c r="A65" s="21" t="s">
        <v>34</v>
      </c>
      <c r="B65" s="22" t="s">
        <v>87</v>
      </c>
      <c r="C65" s="22"/>
      <c r="D65" s="23">
        <v>5000</v>
      </c>
      <c r="E65" s="24"/>
      <c r="F65" s="23"/>
      <c r="G65" s="23">
        <v>5000</v>
      </c>
      <c r="H65" s="24"/>
      <c r="I65" s="41"/>
    </row>
    <row r="66" spans="1:9" x14ac:dyDescent="0.25">
      <c r="A66" s="25"/>
      <c r="B66" s="26"/>
      <c r="C66" s="26"/>
      <c r="D66" s="27"/>
      <c r="E66" s="28"/>
      <c r="F66" s="27"/>
      <c r="G66" s="27"/>
      <c r="H66" s="28"/>
      <c r="I66" s="41"/>
    </row>
    <row r="67" spans="1:9" x14ac:dyDescent="0.25">
      <c r="A67" s="15" t="s">
        <v>63</v>
      </c>
      <c r="B67" s="16"/>
      <c r="C67" s="29"/>
      <c r="D67" s="19"/>
      <c r="E67" s="17">
        <f>SUM(D68:D70)</f>
        <v>7500</v>
      </c>
      <c r="F67" s="32"/>
      <c r="G67" s="19"/>
      <c r="H67" s="18">
        <f>SUM(G68:G70)</f>
        <v>0</v>
      </c>
      <c r="I67" s="41"/>
    </row>
    <row r="68" spans="1:9" ht="75" x14ac:dyDescent="0.25">
      <c r="A68" s="21" t="s">
        <v>97</v>
      </c>
      <c r="B68" s="22" t="s">
        <v>98</v>
      </c>
      <c r="D68" s="23">
        <v>7500</v>
      </c>
      <c r="E68" s="33"/>
      <c r="F68" s="34" t="s">
        <v>70</v>
      </c>
      <c r="G68" s="23">
        <v>0</v>
      </c>
      <c r="H68" s="24"/>
      <c r="I68" s="41" t="s">
        <v>130</v>
      </c>
    </row>
    <row r="69" spans="1:9" x14ac:dyDescent="0.25">
      <c r="A69" s="21"/>
      <c r="B69" s="22"/>
      <c r="C69" s="22"/>
      <c r="D69" s="23"/>
      <c r="E69" s="33"/>
      <c r="F69" s="34"/>
      <c r="G69" s="23"/>
      <c r="H69" s="24"/>
      <c r="I69" s="41"/>
    </row>
    <row r="70" spans="1:9" x14ac:dyDescent="0.25">
      <c r="A70" s="25"/>
      <c r="B70" s="26"/>
      <c r="C70" s="26"/>
      <c r="D70" s="27"/>
      <c r="E70" s="35"/>
      <c r="F70" s="36"/>
      <c r="G70" s="27"/>
      <c r="H70" s="28"/>
      <c r="I70" s="41"/>
    </row>
    <row r="71" spans="1:9" x14ac:dyDescent="0.25">
      <c r="A71" s="15" t="s">
        <v>64</v>
      </c>
      <c r="B71" s="29"/>
      <c r="C71" s="29"/>
      <c r="D71" s="19"/>
      <c r="E71" s="33">
        <v>30000</v>
      </c>
      <c r="F71" s="32" t="s">
        <v>121</v>
      </c>
      <c r="G71" s="19"/>
      <c r="H71" s="18">
        <v>0</v>
      </c>
      <c r="I71" s="41"/>
    </row>
    <row r="72" spans="1:9" x14ac:dyDescent="0.25">
      <c r="A72" s="21"/>
      <c r="B72" s="22"/>
      <c r="C72" s="22"/>
      <c r="D72" s="23"/>
      <c r="E72" s="3"/>
      <c r="F72" s="21"/>
      <c r="G72" s="22"/>
      <c r="H72" s="37"/>
      <c r="I72" s="41"/>
    </row>
    <row r="73" spans="1:9" x14ac:dyDescent="0.25">
      <c r="A73" s="25"/>
      <c r="B73" s="26"/>
      <c r="C73" s="26"/>
      <c r="D73" s="27"/>
      <c r="E73" s="35"/>
      <c r="F73" s="36"/>
      <c r="G73" s="27"/>
      <c r="H73" s="28"/>
      <c r="I73" s="41"/>
    </row>
    <row r="74" spans="1:9" x14ac:dyDescent="0.25">
      <c r="A74" s="22"/>
      <c r="B74" s="22"/>
      <c r="C74" s="22"/>
      <c r="D74" s="23"/>
      <c r="E74" s="33"/>
      <c r="F74" s="23"/>
      <c r="G74" s="23"/>
      <c r="H74" s="33"/>
      <c r="I74" s="41"/>
    </row>
    <row r="76" spans="1:9" x14ac:dyDescent="0.25">
      <c r="A76" s="20" t="s">
        <v>35</v>
      </c>
      <c r="B76" s="20"/>
    </row>
    <row r="77" spans="1:9" x14ac:dyDescent="0.25">
      <c r="A77" s="20"/>
      <c r="B77" s="20"/>
    </row>
    <row r="78" spans="1:9" x14ac:dyDescent="0.25">
      <c r="A78" s="20" t="s">
        <v>5</v>
      </c>
      <c r="B78" s="20"/>
    </row>
    <row r="79" spans="1:9" x14ac:dyDescent="0.25">
      <c r="A79" s="20"/>
      <c r="B79" s="20"/>
      <c r="C79" s="54" t="s">
        <v>82</v>
      </c>
    </row>
    <row r="80" spans="1:9" x14ac:dyDescent="0.25">
      <c r="A80" s="20"/>
      <c r="B80" s="20"/>
      <c r="D80" s="53" t="s">
        <v>83</v>
      </c>
    </row>
    <row r="81" spans="1:10" x14ac:dyDescent="0.25">
      <c r="A81" s="20"/>
      <c r="B81" s="20"/>
      <c r="C81" s="54" t="s">
        <v>36</v>
      </c>
    </row>
    <row r="82" spans="1:10" x14ac:dyDescent="0.25">
      <c r="A82" s="20"/>
      <c r="B82" s="20"/>
    </row>
    <row r="83" spans="1:10" x14ac:dyDescent="0.25">
      <c r="A83" s="20" t="s">
        <v>37</v>
      </c>
      <c r="B83" s="20"/>
    </row>
    <row r="84" spans="1:10" x14ac:dyDescent="0.25">
      <c r="A84" s="20"/>
      <c r="B84" s="20"/>
      <c r="C84" s="54" t="s">
        <v>40</v>
      </c>
    </row>
    <row r="85" spans="1:10" x14ac:dyDescent="0.25">
      <c r="A85" s="20"/>
      <c r="B85" s="20"/>
      <c r="C85" s="54" t="s">
        <v>79</v>
      </c>
    </row>
    <row r="86" spans="1:10" x14ac:dyDescent="0.25">
      <c r="A86" s="20" t="s">
        <v>38</v>
      </c>
      <c r="B86" s="20"/>
    </row>
    <row r="87" spans="1:10" x14ac:dyDescent="0.25">
      <c r="A87" s="20"/>
      <c r="B87" s="20"/>
      <c r="C87" s="3" t="s">
        <v>39</v>
      </c>
    </row>
    <row r="88" spans="1:10" x14ac:dyDescent="0.25">
      <c r="A88" s="20"/>
      <c r="B88" s="20"/>
      <c r="C88" s="3" t="s">
        <v>80</v>
      </c>
    </row>
    <row r="89" spans="1:10" x14ac:dyDescent="0.25">
      <c r="A89" s="20"/>
      <c r="B89" s="20"/>
      <c r="C89" s="3" t="s">
        <v>41</v>
      </c>
    </row>
    <row r="90" spans="1:10" x14ac:dyDescent="0.25">
      <c r="A90" s="20"/>
      <c r="B90" s="20"/>
      <c r="J90" s="3" t="s">
        <v>125</v>
      </c>
    </row>
  </sheetData>
  <mergeCells count="2">
    <mergeCell ref="C1:E1"/>
    <mergeCell ref="F1:H1"/>
  </mergeCells>
  <pageMargins left="0.7" right="0.7" top="0.75" bottom="0.75" header="0.3" footer="0.3"/>
  <pageSetup paperSize="9" scale="61" fitToHeight="0" orientation="landscape" r:id="rId1"/>
  <rowBreaks count="2" manualBreakCount="2">
    <brk id="41" max="16383" man="1"/>
    <brk id="7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opLeftCell="A13" workbookViewId="0">
      <selection activeCell="K19" sqref="K19"/>
    </sheetView>
  </sheetViews>
  <sheetFormatPr defaultRowHeight="15" x14ac:dyDescent="0.25"/>
  <cols>
    <col min="1" max="1" width="13.5703125" customWidth="1"/>
    <col min="2" max="8" width="12.7109375" customWidth="1"/>
    <col min="9" max="9" width="9.7109375" customWidth="1"/>
  </cols>
  <sheetData>
    <row r="1" spans="1:11" x14ac:dyDescent="0.25">
      <c r="A1" t="s">
        <v>141</v>
      </c>
    </row>
    <row r="2" spans="1:11" x14ac:dyDescent="0.25">
      <c r="D2" s="45" t="s">
        <v>147</v>
      </c>
    </row>
    <row r="3" spans="1:11" x14ac:dyDescent="0.25">
      <c r="B3" s="45" t="s">
        <v>135</v>
      </c>
      <c r="C3" s="45" t="s">
        <v>136</v>
      </c>
      <c r="D3" s="45" t="s">
        <v>137</v>
      </c>
      <c r="E3" s="45" t="s">
        <v>138</v>
      </c>
      <c r="F3" s="45" t="s">
        <v>139</v>
      </c>
      <c r="G3" s="45" t="s">
        <v>140</v>
      </c>
      <c r="H3" s="45" t="s">
        <v>140</v>
      </c>
    </row>
    <row r="4" spans="1:11" x14ac:dyDescent="0.25">
      <c r="A4" t="s">
        <v>145</v>
      </c>
      <c r="B4" s="44" t="s">
        <v>142</v>
      </c>
      <c r="C4" s="44" t="s">
        <v>142</v>
      </c>
      <c r="D4" s="44" t="s">
        <v>142</v>
      </c>
      <c r="E4" s="44" t="s">
        <v>144</v>
      </c>
      <c r="F4" s="44" t="s">
        <v>142</v>
      </c>
      <c r="G4" s="44" t="s">
        <v>142</v>
      </c>
      <c r="H4" s="44" t="s">
        <v>143</v>
      </c>
    </row>
    <row r="5" spans="1:11" x14ac:dyDescent="0.25">
      <c r="A5" t="s">
        <v>146</v>
      </c>
      <c r="B5">
        <v>7</v>
      </c>
      <c r="C5">
        <v>7</v>
      </c>
      <c r="D5">
        <v>7</v>
      </c>
      <c r="E5">
        <v>9.5</v>
      </c>
      <c r="F5">
        <v>7</v>
      </c>
      <c r="G5">
        <v>7</v>
      </c>
      <c r="H5">
        <v>5.5</v>
      </c>
      <c r="I5">
        <f>SUM(B5:H5)</f>
        <v>50</v>
      </c>
    </row>
    <row r="9" spans="1:11" x14ac:dyDescent="0.25">
      <c r="A9" s="48">
        <v>1</v>
      </c>
      <c r="D9">
        <v>5.2</v>
      </c>
      <c r="E9">
        <v>5.2</v>
      </c>
      <c r="F9">
        <v>5.2</v>
      </c>
      <c r="G9">
        <v>5.2</v>
      </c>
      <c r="H9">
        <v>5.2</v>
      </c>
      <c r="K9" t="s">
        <v>148</v>
      </c>
    </row>
    <row r="10" spans="1:11" x14ac:dyDescent="0.25">
      <c r="A10" s="48">
        <v>2</v>
      </c>
      <c r="B10">
        <v>5.2</v>
      </c>
      <c r="E10">
        <v>5.2</v>
      </c>
      <c r="F10">
        <v>5.2</v>
      </c>
      <c r="G10">
        <v>5.2</v>
      </c>
      <c r="H10">
        <v>5.2</v>
      </c>
    </row>
    <row r="11" spans="1:11" x14ac:dyDescent="0.25">
      <c r="A11" s="48">
        <v>3</v>
      </c>
      <c r="B11">
        <v>5.2</v>
      </c>
      <c r="C11">
        <v>5.2</v>
      </c>
      <c r="F11">
        <v>5.2</v>
      </c>
      <c r="G11">
        <v>5.2</v>
      </c>
      <c r="H11">
        <v>5.2</v>
      </c>
    </row>
    <row r="12" spans="1:11" x14ac:dyDescent="0.25">
      <c r="A12" s="48">
        <v>4</v>
      </c>
      <c r="B12">
        <v>5.2</v>
      </c>
      <c r="C12">
        <v>5.2</v>
      </c>
      <c r="D12">
        <v>5.2</v>
      </c>
      <c r="G12">
        <v>5.2</v>
      </c>
      <c r="H12">
        <v>5.2</v>
      </c>
    </row>
    <row r="13" spans="1:11" x14ac:dyDescent="0.25">
      <c r="A13" s="48">
        <v>5</v>
      </c>
      <c r="B13">
        <v>5.2</v>
      </c>
      <c r="C13">
        <v>5.2</v>
      </c>
      <c r="D13">
        <v>5.2</v>
      </c>
      <c r="E13">
        <v>5.2</v>
      </c>
      <c r="H13">
        <v>5.2</v>
      </c>
    </row>
    <row r="14" spans="1:11" x14ac:dyDescent="0.25">
      <c r="A14" s="48">
        <v>6</v>
      </c>
      <c r="B14">
        <v>5.2</v>
      </c>
      <c r="C14">
        <v>5.2</v>
      </c>
      <c r="D14">
        <v>5.2</v>
      </c>
      <c r="E14">
        <v>5.2</v>
      </c>
      <c r="F14">
        <v>5.2</v>
      </c>
    </row>
    <row r="15" spans="1:11" s="46" customFormat="1" x14ac:dyDescent="0.25">
      <c r="A15" s="48">
        <v>7</v>
      </c>
      <c r="B15"/>
      <c r="C15">
        <v>5.2</v>
      </c>
      <c r="D15">
        <v>5.2</v>
      </c>
      <c r="E15">
        <v>5.2</v>
      </c>
      <c r="F15">
        <v>5.2</v>
      </c>
      <c r="G15">
        <v>5.2</v>
      </c>
      <c r="H15"/>
      <c r="J15" s="47"/>
    </row>
    <row r="16" spans="1:11" x14ac:dyDescent="0.25">
      <c r="A16" s="48">
        <v>8</v>
      </c>
      <c r="D16">
        <v>5.2</v>
      </c>
      <c r="E16">
        <v>5.2</v>
      </c>
      <c r="F16">
        <v>5.2</v>
      </c>
      <c r="G16">
        <v>5.2</v>
      </c>
      <c r="H16">
        <v>5.2</v>
      </c>
    </row>
    <row r="17" spans="1:11" x14ac:dyDescent="0.25">
      <c r="A17" s="48">
        <v>9</v>
      </c>
      <c r="B17">
        <v>5.2</v>
      </c>
      <c r="E17">
        <v>5.2</v>
      </c>
      <c r="F17">
        <v>5.2</v>
      </c>
      <c r="G17">
        <v>5.2</v>
      </c>
      <c r="H17">
        <v>5.2</v>
      </c>
    </row>
    <row r="18" spans="1:11" x14ac:dyDescent="0.25">
      <c r="A18" s="48">
        <v>10</v>
      </c>
      <c r="B18">
        <v>5.2</v>
      </c>
      <c r="C18">
        <v>5.2</v>
      </c>
      <c r="F18">
        <v>5.2</v>
      </c>
      <c r="G18">
        <v>5.2</v>
      </c>
      <c r="H18">
        <v>5.2</v>
      </c>
    </row>
    <row r="19" spans="1:11" s="45" customFormat="1" x14ac:dyDescent="0.25">
      <c r="A19" s="45" t="s">
        <v>150</v>
      </c>
      <c r="B19" s="45">
        <f t="shared" ref="B19:H19" si="0">SUM(B9:B18)</f>
        <v>36.4</v>
      </c>
      <c r="C19" s="45">
        <f t="shared" si="0"/>
        <v>31.2</v>
      </c>
      <c r="D19" s="45">
        <f t="shared" si="0"/>
        <v>31.2</v>
      </c>
      <c r="E19" s="45">
        <f t="shared" si="0"/>
        <v>36.4</v>
      </c>
      <c r="F19" s="45">
        <f t="shared" si="0"/>
        <v>41.6</v>
      </c>
      <c r="G19" s="45">
        <f t="shared" si="0"/>
        <v>41.6</v>
      </c>
      <c r="H19" s="45">
        <f t="shared" si="0"/>
        <v>41.6</v>
      </c>
      <c r="I19" s="45">
        <f>SUM(B19:H19)</f>
        <v>260</v>
      </c>
      <c r="K19" s="45" t="s">
        <v>153</v>
      </c>
    </row>
    <row r="20" spans="1:11" s="49" customFormat="1" x14ac:dyDescent="0.25">
      <c r="A20" s="49" t="s">
        <v>149</v>
      </c>
      <c r="B20" s="49">
        <v>21</v>
      </c>
      <c r="C20" s="49">
        <v>21</v>
      </c>
      <c r="D20" s="49">
        <v>21</v>
      </c>
      <c r="E20" s="49">
        <v>28.5</v>
      </c>
      <c r="F20" s="49">
        <v>21</v>
      </c>
      <c r="G20" s="49">
        <v>21</v>
      </c>
      <c r="H20" s="49">
        <v>16.5</v>
      </c>
      <c r="I20" s="49">
        <f>SUM(B20:H20)</f>
        <v>150</v>
      </c>
    </row>
    <row r="22" spans="1:11" x14ac:dyDescent="0.25">
      <c r="A22" t="s">
        <v>151</v>
      </c>
    </row>
    <row r="23" spans="1:11" x14ac:dyDescent="0.25">
      <c r="B23"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4" ma:contentTypeDescription="Create a new document." ma:contentTypeScope="" ma:versionID="01387e538d303d4511b38984cb8f4137">
  <xsd:schema xmlns:xsd="http://www.w3.org/2001/XMLSchema" xmlns:xs="http://www.w3.org/2001/XMLSchema" xmlns:p="http://schemas.microsoft.com/office/2006/metadata/properties" xmlns:ns2="80129174-c05c-43cc-8e32-21fcbdfe51bb" targetNamespace="http://schemas.microsoft.com/office/2006/metadata/properties" ma:root="true" ma:fieldsID="d9df92410fb100edcedf31af840db09e" ns2:_="">
    <xsd:import namespace="80129174-c05c-43cc-8e32-21fcbdfe51bb"/>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28C09B-BCDB-4465-A667-47C314A04B4C}"/>
</file>

<file path=customXml/itemProps2.xml><?xml version="1.0" encoding="utf-8"?>
<ds:datastoreItem xmlns:ds="http://schemas.openxmlformats.org/officeDocument/2006/customXml" ds:itemID="{E969304C-770A-4708-82F1-C4DF65CFB612}"/>
</file>

<file path=customXml/itemProps3.xml><?xml version="1.0" encoding="utf-8"?>
<ds:datastoreItem xmlns:ds="http://schemas.openxmlformats.org/officeDocument/2006/customXml" ds:itemID="{C68142B3-C175-4C9E-B64D-73C732604C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Sheet2</vt:lpstr>
      <vt:lpstr>Sheet1</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Gemma Hollington</dc:creator>
  <cp:lastModifiedBy>Fuller Katy (2017)</cp:lastModifiedBy>
  <cp:lastPrinted>2016-10-18T13:57:38Z</cp:lastPrinted>
  <dcterms:created xsi:type="dcterms:W3CDTF">2015-05-26T12:14:11Z</dcterms:created>
  <dcterms:modified xsi:type="dcterms:W3CDTF">2016-10-18T13:58:02Z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