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8800" windowHeight="12180"/>
  </bookViews>
  <sheets>
    <sheet name="Tix for Public" sheetId="2" r:id="rId1"/>
    <sheet name="Sheet1" sheetId="1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7" i="2" s="1"/>
  <c r="B25" i="2"/>
  <c r="B27" i="2" s="1"/>
  <c r="C14" i="2"/>
  <c r="C16" i="2" s="1"/>
  <c r="B14" i="2"/>
  <c r="B16" i="2" s="1"/>
  <c r="D22" i="1"/>
  <c r="D19" i="1"/>
  <c r="D9" i="1"/>
  <c r="B19" i="1"/>
  <c r="B9" i="1"/>
  <c r="C31" i="2" l="1"/>
  <c r="B29" i="2"/>
  <c r="C33" i="2" l="1"/>
</calcChain>
</file>

<file path=xl/sharedStrings.xml><?xml version="1.0" encoding="utf-8"?>
<sst xmlns="http://schemas.openxmlformats.org/spreadsheetml/2006/main" count="48" uniqueCount="29">
  <si>
    <t>TICKETING TO PUBLIC RELEASE</t>
  </si>
  <si>
    <t>ZONE A - (Spencer Group land)</t>
  </si>
  <si>
    <t>Total Capacity</t>
  </si>
  <si>
    <t>Less the following groups:</t>
  </si>
  <si>
    <t>Staff</t>
  </si>
  <si>
    <t>No limits</t>
  </si>
  <si>
    <t>FOR PUBLIC SALE</t>
  </si>
  <si>
    <t>ZONE B - (Nelson Street)</t>
  </si>
  <si>
    <t>Access</t>
  </si>
  <si>
    <t>Community Groups</t>
  </si>
  <si>
    <t>Comps</t>
  </si>
  <si>
    <t>Partners</t>
  </si>
  <si>
    <t>TOTAL TIX FOR PUBLIC RELEASE</t>
  </si>
  <si>
    <t>PUBLIC</t>
  </si>
  <si>
    <t>NON PUBLIC</t>
  </si>
  <si>
    <t>General Admission</t>
  </si>
  <si>
    <t>ZONE A -NELSON STREET)</t>
  </si>
  <si>
    <t>Column1</t>
  </si>
  <si>
    <t>Column2</t>
  </si>
  <si>
    <t>Column3</t>
  </si>
  <si>
    <t>no show %</t>
  </si>
  <si>
    <t>Tix Available</t>
  </si>
  <si>
    <t>ZONE B - (Spencer Group land)</t>
  </si>
  <si>
    <t>No Show %</t>
  </si>
  <si>
    <t>TOTAL PUBLIC TIX</t>
  </si>
  <si>
    <t>Residents &amp; Businesses</t>
  </si>
  <si>
    <t>TOTAL NON PUBLIC TIX</t>
  </si>
  <si>
    <t>TOTAL TIX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</si>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</sst>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561CD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0" fontId="2" fillId="5" borderId="0" xfId="0" applyFont="1" applyFill="1"/>
    <xf numFmtId="0" fontId="2" fillId="2" borderId="0" xfId="0" applyFont="1" applyFill="1"/>
    <xf numFmtId="1" fontId="0" fillId="2" borderId="0" xfId="0" applyNumberForma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7" borderId="0" xfId="0" applyFill="1"/>
    <xf numFmtId="0" fontId="1" fillId="7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Fill="1"/>
    <xf numFmtId="0" fontId="0" fillId="2" borderId="0" xfId="0" applyNumberForma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1" fillId="8" borderId="0" xfId="0" applyFont="1" applyFill="1"/>
    <xf numFmtId="0" fontId="0" fillId="8" borderId="0" xfId="0" applyFill="1"/>
    <xf numFmtId="0" fontId="2" fillId="9" borderId="0" xfId="0" applyFont="1" applyFill="1" applyAlignment="1">
      <alignment horizontal="center"/>
    </xf>
    <xf numFmtId="1" fontId="2" fillId="9" borderId="0" xfId="0" applyNumberFormat="1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0" fillId="10" borderId="0" xfId="0" applyFill="1"/>
    <xf numFmtId="0" fontId="4" fillId="11" borderId="0" xfId="0" applyFont="1" applyFill="1"/>
    <xf numFmtId="1" fontId="4" fillId="11" borderId="0" xfId="0" applyNumberFormat="1" applyFont="1" applyFill="1" applyAlignment="1">
      <alignment horizontal="center"/>
    </xf>
    <xf numFmtId="0" fontId="0" fillId="6" borderId="0" xfId="0" applyFill="1"/>
    <xf numFmtId="0" fontId="2" fillId="12" borderId="0" xfId="0" applyFont="1" applyFill="1"/>
    <xf numFmtId="1" fontId="2" fillId="12" borderId="0" xfId="0" applyNumberFormat="1" applyFont="1" applyFill="1"/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</dxfs>
  <tableStyles count="0" defaultTableStyle="TableStyleMedium2" defaultPivotStyle="PivotStyleLight16"/>
  <colors>
    <mruColors>
      <color rgb="FFFF99FF"/>
      <color rgb="FFFFCCFF"/>
      <color rgb="FFD56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6:C14" totalsRowCount="1" tableBorderDxfId="7">
  <autoFilter ref="A6:C13"/>
  <tableColumns count="3">
    <tableColumn id="1" name="Column1"/>
    <tableColumn id="2" name="Column2" totalsRowFunction="sum" totalsRowDxfId="6"/>
    <tableColumn id="3" name="Column3" totalsRowFunction="sum" totalsRowDxfId="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1:C25" totalsRowCount="1">
  <autoFilter ref="A21:C24"/>
  <tableColumns count="3">
    <tableColumn id="1" name="Column1" totalsRowDxfId="2"/>
    <tableColumn id="2" name="Column2" totalsRowFunction="custom" dataDxfId="4" totalsRowDxfId="1">
      <totalsRowFormula>SUM(Table2[Column2])</totalsRowFormula>
    </tableColumn>
    <tableColumn id="3" name="Column3" totalsRowFunction="custom" dataDxfId="3" totalsRowDxfId="0">
      <totalsRowFormula>SUM(Table2[Column3])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G22" sqref="G22"/>
    </sheetView>
  </sheetViews>
  <sheetFormatPr defaultRowHeight="16.5" x14ac:dyDescent="0.3"/>
  <cols>
    <col min="1" max="1" width="17.375" customWidth="1"/>
    <col min="2" max="2" width="13.25" customWidth="1"/>
    <col min="3" max="3" width="14.25" customWidth="1"/>
    <col min="4" max="4" width="4.625" customWidth="1"/>
    <col min="5" max="5" width="17.375" customWidth="1"/>
  </cols>
  <sheetData>
    <row r="1" spans="1:5" x14ac:dyDescent="0.3">
      <c r="A1" s="1" t="s">
        <v>0</v>
      </c>
      <c r="B1" s="1"/>
      <c r="C1" s="1" t="s">
        <v>28</v>
      </c>
    </row>
    <row r="3" spans="1:5" x14ac:dyDescent="0.3">
      <c r="A3" s="14" t="s">
        <v>16</v>
      </c>
      <c r="B3" s="14"/>
      <c r="C3" s="14"/>
      <c r="D3" s="21"/>
    </row>
    <row r="4" spans="1:5" x14ac:dyDescent="0.3">
      <c r="A4" s="32" t="s">
        <v>2</v>
      </c>
      <c r="B4" s="33">
        <v>11578</v>
      </c>
      <c r="C4" s="33"/>
    </row>
    <row r="5" spans="1:5" x14ac:dyDescent="0.3">
      <c r="B5" s="12" t="s">
        <v>13</v>
      </c>
      <c r="C5" s="12" t="s">
        <v>14</v>
      </c>
    </row>
    <row r="6" spans="1:5" hidden="1" x14ac:dyDescent="0.3">
      <c r="A6" t="s">
        <v>17</v>
      </c>
      <c r="B6" t="s">
        <v>18</v>
      </c>
      <c r="C6" t="s">
        <v>19</v>
      </c>
    </row>
    <row r="7" spans="1:5" x14ac:dyDescent="0.3">
      <c r="A7" t="s">
        <v>15</v>
      </c>
      <c r="B7" s="4">
        <v>7702</v>
      </c>
    </row>
    <row r="8" spans="1:5" x14ac:dyDescent="0.3">
      <c r="A8" t="s">
        <v>8</v>
      </c>
      <c r="B8" s="4">
        <v>500</v>
      </c>
    </row>
    <row r="9" spans="1:5" x14ac:dyDescent="0.3">
      <c r="A9" t="s">
        <v>11</v>
      </c>
      <c r="C9" s="4">
        <v>2110</v>
      </c>
    </row>
    <row r="10" spans="1:5" x14ac:dyDescent="0.3">
      <c r="A10" t="s">
        <v>10</v>
      </c>
      <c r="C10" s="4">
        <v>575</v>
      </c>
    </row>
    <row r="11" spans="1:5" x14ac:dyDescent="0.3">
      <c r="A11" s="25" t="s">
        <v>9</v>
      </c>
      <c r="B11" s="26">
        <v>200</v>
      </c>
      <c r="C11" s="25"/>
    </row>
    <row r="12" spans="1:5" x14ac:dyDescent="0.3">
      <c r="A12" s="25" t="s">
        <v>25</v>
      </c>
      <c r="B12" s="26"/>
      <c r="C12" s="26">
        <v>700</v>
      </c>
    </row>
    <row r="13" spans="1:5" x14ac:dyDescent="0.3">
      <c r="A13" s="25"/>
      <c r="B13" s="26"/>
      <c r="C13" s="25"/>
    </row>
    <row r="14" spans="1:5" x14ac:dyDescent="0.3">
      <c r="B14" s="4">
        <f>SUBTOTAL(109,Table1[Column2])</f>
        <v>8402</v>
      </c>
      <c r="C14" s="4">
        <f>SUBTOTAL(109,Table1[Column3])</f>
        <v>3385</v>
      </c>
    </row>
    <row r="15" spans="1:5" x14ac:dyDescent="0.3">
      <c r="A15" t="s">
        <v>20</v>
      </c>
      <c r="B15" s="5">
        <v>1.06</v>
      </c>
      <c r="C15" s="4">
        <v>1</v>
      </c>
      <c r="D15" s="21"/>
    </row>
    <row r="16" spans="1:5" x14ac:dyDescent="0.3">
      <c r="A16" s="16" t="s">
        <v>21</v>
      </c>
      <c r="B16" s="27">
        <f>Table1[[#Totals],[Column2]]*B15</f>
        <v>8906.1200000000008</v>
      </c>
      <c r="C16" s="16">
        <f>Table1[[#Totals],[Column3]]*C15</f>
        <v>3385</v>
      </c>
      <c r="E16" s="7"/>
    </row>
    <row r="18" spans="1:3" x14ac:dyDescent="0.3">
      <c r="A18" s="28" t="s">
        <v>22</v>
      </c>
      <c r="B18" s="28"/>
      <c r="C18" s="29"/>
    </row>
    <row r="19" spans="1:3" x14ac:dyDescent="0.3">
      <c r="A19" s="34" t="s">
        <v>2</v>
      </c>
      <c r="B19" s="35">
        <v>15583</v>
      </c>
      <c r="C19" s="36"/>
    </row>
    <row r="20" spans="1:3" ht="21.75" customHeight="1" x14ac:dyDescent="0.3">
      <c r="B20" s="12" t="s">
        <v>13</v>
      </c>
      <c r="C20" s="12" t="s">
        <v>14</v>
      </c>
    </row>
    <row r="21" spans="1:3" ht="17.25" hidden="1" customHeight="1" x14ac:dyDescent="0.3">
      <c r="A21" t="s">
        <v>17</v>
      </c>
      <c r="B21" s="4" t="s">
        <v>18</v>
      </c>
      <c r="C21" s="4" t="s">
        <v>19</v>
      </c>
    </row>
    <row r="22" spans="1:3" x14ac:dyDescent="0.3">
      <c r="A22" t="s">
        <v>15</v>
      </c>
      <c r="B22" s="4">
        <v>14583</v>
      </c>
      <c r="C22" s="4">
        <v>400</v>
      </c>
    </row>
    <row r="23" spans="1:3" x14ac:dyDescent="0.3">
      <c r="A23" t="s">
        <v>4</v>
      </c>
      <c r="B23" s="4"/>
      <c r="C23" s="4">
        <v>400</v>
      </c>
    </row>
    <row r="24" spans="1:3" ht="17.25" thickBot="1" x14ac:dyDescent="0.35">
      <c r="A24" s="23" t="s">
        <v>5</v>
      </c>
      <c r="B24" s="24">
        <v>200</v>
      </c>
      <c r="C24" s="24"/>
    </row>
    <row r="25" spans="1:3" ht="17.25" thickTop="1" x14ac:dyDescent="0.3">
      <c r="A25" s="25"/>
      <c r="B25" s="26">
        <f>SUM(Table2[Column2])</f>
        <v>14783</v>
      </c>
      <c r="C25" s="26">
        <f>SUM(Table2[Column3])</f>
        <v>800</v>
      </c>
    </row>
    <row r="26" spans="1:3" x14ac:dyDescent="0.3">
      <c r="A26" t="s">
        <v>23</v>
      </c>
      <c r="B26" s="4">
        <v>1.06</v>
      </c>
      <c r="C26" s="4">
        <v>1</v>
      </c>
    </row>
    <row r="27" spans="1:3" x14ac:dyDescent="0.3">
      <c r="A27" s="30" t="s">
        <v>21</v>
      </c>
      <c r="B27" s="31">
        <f>SUM(Table2[[#Totals],[Column2]]*B26)</f>
        <v>15669.980000000001</v>
      </c>
      <c r="C27" s="30">
        <f>SUM(Table2[[#Totals],[Column3]]*C26)</f>
        <v>800</v>
      </c>
    </row>
    <row r="29" spans="1:3" x14ac:dyDescent="0.3">
      <c r="A29" s="37" t="s">
        <v>24</v>
      </c>
      <c r="B29" s="38">
        <f>SUM(B16+B27)</f>
        <v>24576.100000000002</v>
      </c>
      <c r="C29" s="37"/>
    </row>
    <row r="31" spans="1:3" x14ac:dyDescent="0.3">
      <c r="A31" s="15" t="s">
        <v>26</v>
      </c>
      <c r="B31" s="39"/>
      <c r="C31" s="16">
        <f>SUM(C16+C27)</f>
        <v>4185</v>
      </c>
    </row>
    <row r="33" spans="1:3" x14ac:dyDescent="0.3">
      <c r="A33" s="40" t="s">
        <v>27</v>
      </c>
      <c r="B33" s="40"/>
      <c r="C33" s="41">
        <f>SUM(B29+C31)</f>
        <v>28761.100000000002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50" zoomScaleNormal="150" workbookViewId="0">
      <selection activeCell="A3" sqref="A3:B4"/>
    </sheetView>
  </sheetViews>
  <sheetFormatPr defaultRowHeight="16.5" x14ac:dyDescent="0.3"/>
  <cols>
    <col min="1" max="1" width="16.375" customWidth="1"/>
    <col min="2" max="2" width="18.75" customWidth="1"/>
    <col min="3" max="3" width="13.125" customWidth="1"/>
    <col min="4" max="4" width="14.5" customWidth="1"/>
  </cols>
  <sheetData>
    <row r="1" spans="1:4" x14ac:dyDescent="0.3">
      <c r="A1" s="1" t="s">
        <v>0</v>
      </c>
      <c r="B1" s="1"/>
      <c r="C1" s="1"/>
    </row>
    <row r="3" spans="1:4" x14ac:dyDescent="0.3">
      <c r="A3" s="3" t="s">
        <v>1</v>
      </c>
      <c r="B3" s="3"/>
      <c r="C3" s="3"/>
      <c r="D3" s="2"/>
    </row>
    <row r="4" spans="1:4" x14ac:dyDescent="0.3">
      <c r="A4" s="1" t="s">
        <v>2</v>
      </c>
      <c r="B4" s="6">
        <v>15583</v>
      </c>
      <c r="C4" s="6"/>
    </row>
    <row r="5" spans="1:4" x14ac:dyDescent="0.3">
      <c r="A5" s="11" t="s">
        <v>3</v>
      </c>
      <c r="B5" s="11"/>
      <c r="C5" s="11"/>
    </row>
    <row r="6" spans="1:4" x14ac:dyDescent="0.3">
      <c r="A6" t="s">
        <v>4</v>
      </c>
      <c r="B6" s="4">
        <v>400</v>
      </c>
      <c r="C6" s="4"/>
    </row>
    <row r="7" spans="1:4" x14ac:dyDescent="0.3">
      <c r="A7" t="s">
        <v>5</v>
      </c>
      <c r="B7" s="4">
        <v>200</v>
      </c>
      <c r="C7" s="4"/>
    </row>
    <row r="8" spans="1:4" x14ac:dyDescent="0.3">
      <c r="B8" s="4"/>
      <c r="C8" s="4"/>
    </row>
    <row r="9" spans="1:4" x14ac:dyDescent="0.3">
      <c r="A9" s="9" t="s">
        <v>6</v>
      </c>
      <c r="B9" s="10">
        <f>SUM(B4-(B6+B7))</f>
        <v>14983</v>
      </c>
      <c r="C9" s="22"/>
      <c r="D9" s="7">
        <f>SUM(B9*1.06)</f>
        <v>15881.980000000001</v>
      </c>
    </row>
    <row r="10" spans="1:4" x14ac:dyDescent="0.3">
      <c r="D10" s="20"/>
    </row>
    <row r="11" spans="1:4" x14ac:dyDescent="0.3">
      <c r="A11" s="14" t="s">
        <v>7</v>
      </c>
      <c r="B11" s="14"/>
      <c r="C11" s="14"/>
      <c r="D11" s="13"/>
    </row>
    <row r="12" spans="1:4" x14ac:dyDescent="0.3">
      <c r="A12" s="1" t="s">
        <v>2</v>
      </c>
      <c r="B12" s="12">
        <v>11578</v>
      </c>
      <c r="C12" s="12"/>
    </row>
    <row r="13" spans="1:4" x14ac:dyDescent="0.3">
      <c r="A13" s="11" t="s">
        <v>3</v>
      </c>
    </row>
    <row r="14" spans="1:4" x14ac:dyDescent="0.3">
      <c r="A14" t="s">
        <v>8</v>
      </c>
      <c r="B14" s="4">
        <v>500</v>
      </c>
      <c r="C14" s="4"/>
    </row>
    <row r="15" spans="1:4" x14ac:dyDescent="0.3">
      <c r="A15" t="s">
        <v>9</v>
      </c>
      <c r="B15" s="4">
        <v>200</v>
      </c>
      <c r="C15" s="4"/>
    </row>
    <row r="16" spans="1:4" x14ac:dyDescent="0.3">
      <c r="A16" t="s">
        <v>10</v>
      </c>
      <c r="B16" s="4">
        <v>575</v>
      </c>
      <c r="C16" s="4"/>
    </row>
    <row r="17" spans="1:4" x14ac:dyDescent="0.3">
      <c r="A17" t="s">
        <v>11</v>
      </c>
      <c r="B17" s="4">
        <v>2110</v>
      </c>
      <c r="C17" s="4"/>
    </row>
    <row r="18" spans="1:4" x14ac:dyDescent="0.3">
      <c r="B18" s="4"/>
      <c r="C18" s="4"/>
    </row>
    <row r="19" spans="1:4" x14ac:dyDescent="0.3">
      <c r="A19" s="15" t="s">
        <v>6</v>
      </c>
      <c r="B19" s="16">
        <f>SUM(B12-(B14+B15+B16+B17))</f>
        <v>8193</v>
      </c>
      <c r="C19" s="16"/>
      <c r="D19" s="7">
        <f>SUM(B19*1.06)</f>
        <v>8684.58</v>
      </c>
    </row>
    <row r="20" spans="1:4" x14ac:dyDescent="0.3">
      <c r="A20" s="18"/>
      <c r="B20" s="19"/>
      <c r="C20" s="19"/>
    </row>
    <row r="22" spans="1:4" x14ac:dyDescent="0.3">
      <c r="A22" s="8" t="s">
        <v>12</v>
      </c>
      <c r="B22" s="8"/>
      <c r="C22" s="8"/>
      <c r="D22" s="17">
        <f>SUM(D9+D19)</f>
        <v>24566.560000000001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5CE7A5F-3428-47A0-AE8F-3D2CEB8B5220}"/>
</file>

<file path=customXml/itemProps2.xml><?xml version="1.0" encoding="utf-8"?>
<ds:datastoreItem xmlns:ds="http://schemas.openxmlformats.org/officeDocument/2006/customXml" ds:itemID="{E3217F23-0355-4402-A658-ECDE8633BB2E}"/>
</file>

<file path=customXml/itemProps3.xml><?xml version="1.0" encoding="utf-8"?>
<ds:datastoreItem xmlns:ds="http://schemas.openxmlformats.org/officeDocument/2006/customXml" ds:itemID="{90D1BD07-8C19-420F-9FD6-D77FD8AD0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Tix for Public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McVeigh Melissa</dc:creator>
  <cp:lastModifiedBy>Chris Clay</cp:lastModifiedBy>
  <dcterms:created xsi:type="dcterms:W3CDTF">2016-10-24T08:44:34Z</dcterms:created>
  <dcterms:modified xsi:type="dcterms:W3CDTF">2016-11-10T17:34:59Z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