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05" yWindow="-75" windowWidth="13425" windowHeight="12765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G11" i="4" l="1"/>
  <c r="G10" i="4"/>
  <c r="H12" i="4"/>
  <c r="I12" i="4" s="1"/>
  <c r="H11" i="4"/>
  <c r="H10" i="4"/>
  <c r="I10" i="4" s="1"/>
  <c r="G12" i="4"/>
  <c r="C18" i="2"/>
  <c r="B41" i="4"/>
  <c r="H18" i="3"/>
  <c r="A2" i="1"/>
  <c r="I31" i="4" l="1"/>
  <c r="H31" i="4"/>
  <c r="G31" i="4"/>
  <c r="D32" i="4"/>
  <c r="I13" i="4"/>
  <c r="G13" i="4"/>
  <c r="I11" i="4"/>
  <c r="N22" i="1"/>
  <c r="H27" i="4"/>
  <c r="H26" i="4"/>
  <c r="H25" i="4"/>
  <c r="H22" i="4"/>
  <c r="H21" i="4"/>
  <c r="H20" i="4"/>
  <c r="H15" i="4"/>
  <c r="G18" i="4"/>
  <c r="H17" i="4"/>
  <c r="I17" i="4" s="1"/>
  <c r="G17" i="4"/>
  <c r="I16" i="4"/>
  <c r="H16" i="4"/>
  <c r="G16" i="4"/>
  <c r="I15" i="4"/>
  <c r="G15" i="4"/>
  <c r="H25" i="3"/>
  <c r="H24" i="3"/>
  <c r="H23" i="3"/>
  <c r="H20" i="3"/>
  <c r="H19" i="3"/>
  <c r="H15" i="3"/>
  <c r="H14" i="3"/>
  <c r="H13" i="3"/>
  <c r="H10" i="3"/>
  <c r="H9" i="3"/>
  <c r="H6" i="3"/>
  <c r="H5" i="3"/>
  <c r="I18" i="4" l="1"/>
  <c r="B36" i="3"/>
  <c r="G31" i="3" l="1"/>
  <c r="H31" i="3"/>
  <c r="I31" i="3"/>
  <c r="H32" i="3"/>
  <c r="I32" i="3" s="1"/>
  <c r="G32" i="3"/>
  <c r="I10" i="3"/>
  <c r="G10" i="3"/>
  <c r="I9" i="3"/>
  <c r="G9" i="3"/>
  <c r="H30" i="3"/>
  <c r="I30" i="3" s="1"/>
  <c r="G30" i="3"/>
  <c r="H29" i="3"/>
  <c r="I29" i="3" s="1"/>
  <c r="G29" i="3"/>
  <c r="H28" i="3"/>
  <c r="I28" i="3" s="1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G7" i="3" s="1"/>
  <c r="H38" i="4"/>
  <c r="I38" i="4" s="1"/>
  <c r="H37" i="4"/>
  <c r="I37" i="4" s="1"/>
  <c r="H36" i="4"/>
  <c r="I36" i="4" s="1"/>
  <c r="I39" i="4" s="1"/>
  <c r="G8" i="4"/>
  <c r="G38" i="4"/>
  <c r="G37" i="4"/>
  <c r="G36" i="4"/>
  <c r="G39" i="4" s="1"/>
  <c r="G33" i="4"/>
  <c r="G32" i="4"/>
  <c r="G30" i="4"/>
  <c r="G27" i="4"/>
  <c r="G26" i="4"/>
  <c r="G25" i="4"/>
  <c r="G22" i="4"/>
  <c r="G21" i="4"/>
  <c r="G20" i="4"/>
  <c r="G23" i="4" s="1"/>
  <c r="G7" i="4"/>
  <c r="G6" i="4"/>
  <c r="G5" i="4"/>
  <c r="H7" i="4"/>
  <c r="I7" i="4" s="1"/>
  <c r="H33" i="4"/>
  <c r="I33" i="4" s="1"/>
  <c r="H32" i="4"/>
  <c r="I32" i="4" s="1"/>
  <c r="H30" i="4"/>
  <c r="I30" i="4" s="1"/>
  <c r="I27" i="4"/>
  <c r="I26" i="4"/>
  <c r="I25" i="4"/>
  <c r="I22" i="4"/>
  <c r="I21" i="4"/>
  <c r="I20" i="4"/>
  <c r="I6" i="4"/>
  <c r="I5" i="4"/>
  <c r="H6" i="4"/>
  <c r="H5" i="4"/>
  <c r="N16" i="2"/>
  <c r="J16" i="2"/>
  <c r="F16" i="2"/>
  <c r="F22" i="1"/>
  <c r="C24" i="1" s="1"/>
  <c r="J22" i="1"/>
  <c r="G34" i="4" l="1"/>
  <c r="I8" i="4"/>
  <c r="G28" i="4"/>
  <c r="G11" i="3"/>
  <c r="I34" i="4"/>
  <c r="I23" i="4"/>
  <c r="I11" i="3"/>
  <c r="G33" i="3"/>
  <c r="G21" i="3"/>
  <c r="G26" i="3"/>
  <c r="I33" i="3"/>
  <c r="G16" i="3"/>
  <c r="I21" i="3"/>
  <c r="I7" i="3"/>
  <c r="I16" i="3"/>
  <c r="I26" i="3"/>
  <c r="I28" i="4"/>
  <c r="I41" i="4" l="1"/>
  <c r="G36" i="3"/>
  <c r="I36" i="3"/>
  <c r="G41" i="4" l="1"/>
</calcChain>
</file>

<file path=xl/sharedStrings.xml><?xml version="1.0" encoding="utf-8"?>
<sst xmlns="http://schemas.openxmlformats.org/spreadsheetml/2006/main" count="317" uniqueCount="98">
  <si>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</si>
  <si>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</si>
  <si>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</si>
  <si>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</si>
  <si>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</si>
  <si>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</si>
  <si>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</si>
  <si>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</si>
  <si>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</si>
  <si>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</si>
  <si>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</si>
  <si>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</si>
  <si>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</si>
  <si>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</si>
  <si>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</si>
  <si>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</si>
  <si>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</si>
  <si>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</si>
  <si>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</si>
  <si>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</si>
  <si>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</si>
  <si>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</si>
  <si>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</si>
  <si>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</si>
  <si>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</si>
  <si>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</si>
  <si>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</si>
  <si>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</si>
  <si>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</si>
  <si>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</si>
  <si>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</si>
  <si>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</si>
  <si>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</si>
  <si>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</si>
  <si>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</si>
  <si>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</si>
  <si>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</si>
  <si>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</si>
  <si>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</si>
  <si>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</si>
  <si>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</si>
  <si>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</si>
  <si>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</si>
  <si>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</si>
  <si>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</si>
  <si>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</si>
  <si>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</si>
  <si>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</si>
  <si>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</si>
  <si>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</si>
  <si>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Malet Lambert &amp; East Park</t>
  </si>
  <si>
    <t>Family Film Club: Toy Story 4 Premier</t>
  </si>
  <si>
    <t>Pop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</si>
  <si>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</si>
  <si>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</si>
  <si>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</si>
  <si>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</si>
  <si>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</si>
  <si>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</si>
  <si>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</si>
  <si>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</si>
  <si>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</si>
  <si>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</si>
  <si>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</si>
  <si>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</si>
  <si>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</si>
  <si>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</si>
  <si>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</si>
  <si>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</si>
  <si>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Ockham's Razor</t>
  </si>
  <si>
    <t>Sirius</t>
  </si>
  <si>
    <t>Winifred</t>
  </si>
  <si>
    <t>Music - Sesh</t>
  </si>
  <si>
    <t>Music - Pop</t>
  </si>
  <si>
    <t>Music - Classical</t>
  </si>
  <si>
    <t>East End Cabaret</t>
  </si>
  <si>
    <t>Attendance</t>
  </si>
  <si>
    <t>Overall Total</t>
  </si>
  <si>
    <t>Indicative Programme - Box Office Projections - February Festival</t>
  </si>
  <si>
    <t>Lucy Beaumont</t>
  </si>
  <si>
    <t>Music - Hackney Colliery</t>
  </si>
  <si>
    <t>Malet Lambert - East Park</t>
  </si>
  <si>
    <t>Drive In</t>
  </si>
  <si>
    <t>Indicative Programme - Box Office Projections - May Festival</t>
  </si>
  <si>
    <t>Headline Comic - Lenny Henry</t>
  </si>
  <si>
    <t>Note - 4 Pubs</t>
  </si>
  <si>
    <t>Music - Signed Indie</t>
  </si>
  <si>
    <t>Family - Upswing Bedtime Stories / Ailie Cohen Secret Life of Suitcases</t>
  </si>
  <si>
    <t>Freedom / Malet Lambert/East Park</t>
  </si>
  <si>
    <t>Bedtime Stories / Secret Life of Suitcases</t>
  </si>
  <si>
    <t>Western Library</t>
  </si>
  <si>
    <t>Programme - REVISED SCHEME £350K BUDGET</t>
  </si>
  <si>
    <t>Cut Large Circus</t>
  </si>
  <si>
    <t>Ockham's Razor - Tipping Point</t>
  </si>
  <si>
    <t>Small Scale Theatre / Dance</t>
  </si>
  <si>
    <t>Freedom Centre - Outdoors</t>
  </si>
  <si>
    <t>Hymers?</t>
  </si>
  <si>
    <t>Fisherman's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</si>
</sst>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vertical="top"/>
    </xf>
    <xf numFmtId="0" fontId="7" fillId="0" borderId="0" xfId="0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A16" sqref="A16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89" t="str">
        <f>'May Festival Programme'!A2</f>
        <v>Programme - REVISED SCHEME £350K BUDGET</v>
      </c>
    </row>
    <row r="4" spans="1:14" s="4" customFormat="1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15.75" x14ac:dyDescent="0.25">
      <c r="A5" s="2" t="s">
        <v>8</v>
      </c>
      <c r="B5" s="7">
        <v>42779</v>
      </c>
      <c r="C5" s="11"/>
      <c r="D5" s="44"/>
      <c r="E5" s="28"/>
      <c r="F5" s="12"/>
      <c r="G5" s="11"/>
      <c r="H5" s="28"/>
      <c r="I5" s="28"/>
      <c r="J5" s="12"/>
      <c r="K5" s="11"/>
      <c r="L5" s="28"/>
      <c r="M5" s="28"/>
      <c r="N5" s="12"/>
    </row>
    <row r="6" spans="1:14" ht="15.75" x14ac:dyDescent="0.25">
      <c r="A6" s="2" t="s">
        <v>9</v>
      </c>
      <c r="B6" s="7">
        <v>42780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10</v>
      </c>
      <c r="B7" s="7">
        <v>42781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11</v>
      </c>
      <c r="B8" s="7">
        <v>42782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30" x14ac:dyDescent="0.25">
      <c r="A9" s="2" t="s">
        <v>12</v>
      </c>
      <c r="B9" s="7">
        <v>42783</v>
      </c>
      <c r="C9" s="36"/>
      <c r="D9" s="45"/>
      <c r="E9" s="37"/>
      <c r="F9" s="38"/>
      <c r="G9" s="15" t="s">
        <v>13</v>
      </c>
      <c r="H9" s="46" t="s">
        <v>17</v>
      </c>
      <c r="I9" s="30" t="s">
        <v>39</v>
      </c>
      <c r="J9" s="16">
        <v>2500</v>
      </c>
      <c r="K9" s="21" t="s">
        <v>28</v>
      </c>
      <c r="L9" s="52" t="s">
        <v>32</v>
      </c>
      <c r="M9" s="33" t="s">
        <v>33</v>
      </c>
      <c r="N9" s="22">
        <v>3500</v>
      </c>
    </row>
    <row r="10" spans="1:14" ht="15.75" x14ac:dyDescent="0.25">
      <c r="A10" s="3" t="s">
        <v>6</v>
      </c>
      <c r="B10" s="6">
        <v>42784</v>
      </c>
      <c r="C10" s="15" t="s">
        <v>13</v>
      </c>
      <c r="D10" s="46" t="s">
        <v>17</v>
      </c>
      <c r="E10" s="30" t="s">
        <v>16</v>
      </c>
      <c r="F10" s="16">
        <v>2500</v>
      </c>
      <c r="G10" s="19" t="s">
        <v>23</v>
      </c>
      <c r="H10" s="47" t="s">
        <v>38</v>
      </c>
      <c r="I10" s="32" t="s">
        <v>40</v>
      </c>
      <c r="J10" s="20">
        <v>800</v>
      </c>
      <c r="K10" s="17" t="s">
        <v>14</v>
      </c>
      <c r="L10" s="51" t="s">
        <v>92</v>
      </c>
      <c r="M10" s="31" t="s">
        <v>34</v>
      </c>
      <c r="N10" s="18">
        <v>0</v>
      </c>
    </row>
    <row r="11" spans="1:14" ht="15.75" x14ac:dyDescent="0.25">
      <c r="A11" s="3" t="s">
        <v>7</v>
      </c>
      <c r="B11" s="6">
        <v>42785</v>
      </c>
      <c r="C11" s="19" t="s">
        <v>23</v>
      </c>
      <c r="D11" s="47" t="s">
        <v>21</v>
      </c>
      <c r="E11" s="32" t="s">
        <v>22</v>
      </c>
      <c r="F11" s="20">
        <v>0</v>
      </c>
      <c r="K11" s="17" t="s">
        <v>14</v>
      </c>
      <c r="L11" s="51" t="s">
        <v>92</v>
      </c>
      <c r="M11" s="31" t="s">
        <v>34</v>
      </c>
      <c r="N11" s="18"/>
    </row>
    <row r="12" spans="1:14" ht="45" x14ac:dyDescent="0.25">
      <c r="A12" s="2" t="s">
        <v>8</v>
      </c>
      <c r="B12" s="7">
        <v>42786</v>
      </c>
      <c r="C12" s="13" t="s">
        <v>24</v>
      </c>
      <c r="D12" s="48" t="s">
        <v>25</v>
      </c>
      <c r="E12" s="29" t="s">
        <v>26</v>
      </c>
      <c r="F12" s="14">
        <v>600</v>
      </c>
      <c r="G12" s="23" t="s">
        <v>15</v>
      </c>
      <c r="H12" s="49" t="s">
        <v>42</v>
      </c>
      <c r="I12" s="34" t="s">
        <v>41</v>
      </c>
      <c r="J12" s="24">
        <v>2000</v>
      </c>
      <c r="K12" s="36"/>
      <c r="L12" s="45"/>
      <c r="M12" s="37"/>
      <c r="N12" s="38"/>
    </row>
    <row r="13" spans="1:14" ht="15.75" x14ac:dyDescent="0.25">
      <c r="A13" s="2" t="s">
        <v>9</v>
      </c>
      <c r="B13" s="7">
        <v>42787</v>
      </c>
      <c r="C13" s="11"/>
      <c r="D13" s="44"/>
      <c r="E13" s="28"/>
      <c r="F13" s="12"/>
      <c r="G13" s="17" t="s">
        <v>14</v>
      </c>
      <c r="H13" s="51" t="s">
        <v>92</v>
      </c>
      <c r="I13" s="31" t="s">
        <v>43</v>
      </c>
      <c r="J13" s="18">
        <v>0</v>
      </c>
      <c r="K13" s="36"/>
      <c r="L13" s="45"/>
      <c r="M13" s="37"/>
      <c r="N13" s="38"/>
    </row>
    <row r="14" spans="1:14" ht="45" x14ac:dyDescent="0.25">
      <c r="A14" s="2" t="s">
        <v>10</v>
      </c>
      <c r="B14" s="7">
        <v>42788</v>
      </c>
      <c r="C14" s="23" t="s">
        <v>15</v>
      </c>
      <c r="D14" s="49" t="s">
        <v>42</v>
      </c>
      <c r="E14" s="34" t="s">
        <v>26</v>
      </c>
      <c r="F14" s="24">
        <v>2000</v>
      </c>
      <c r="G14" s="17" t="s">
        <v>14</v>
      </c>
      <c r="H14" s="51" t="s">
        <v>92</v>
      </c>
      <c r="I14" s="31" t="s">
        <v>43</v>
      </c>
      <c r="J14" s="18"/>
      <c r="K14" s="13" t="s">
        <v>24</v>
      </c>
      <c r="L14" s="48" t="s">
        <v>25</v>
      </c>
      <c r="M14" s="29" t="s">
        <v>33</v>
      </c>
      <c r="N14" s="14">
        <v>600</v>
      </c>
    </row>
    <row r="15" spans="1:14" ht="15.75" x14ac:dyDescent="0.25">
      <c r="A15" s="2" t="s">
        <v>11</v>
      </c>
      <c r="B15" s="7">
        <v>42789</v>
      </c>
      <c r="C15" s="39" t="s">
        <v>27</v>
      </c>
      <c r="D15" s="50" t="s">
        <v>44</v>
      </c>
      <c r="E15" s="40" t="s">
        <v>16</v>
      </c>
      <c r="F15" s="41">
        <v>1500</v>
      </c>
      <c r="G15" s="21" t="s">
        <v>28</v>
      </c>
      <c r="H15" s="52" t="s">
        <v>45</v>
      </c>
      <c r="I15" s="33" t="s">
        <v>40</v>
      </c>
      <c r="J15" s="22">
        <v>1000</v>
      </c>
      <c r="K15" s="15" t="s">
        <v>13</v>
      </c>
      <c r="L15" s="46" t="s">
        <v>35</v>
      </c>
      <c r="M15" s="30" t="s">
        <v>34</v>
      </c>
      <c r="N15" s="16">
        <v>1000</v>
      </c>
    </row>
    <row r="16" spans="1:14" s="1" customFormat="1" ht="15.75" x14ac:dyDescent="0.25">
      <c r="A16" s="2"/>
      <c r="B16" s="7"/>
      <c r="C16" s="36"/>
      <c r="D16" s="45"/>
      <c r="E16" s="37"/>
      <c r="F16" s="38"/>
      <c r="G16" s="36"/>
      <c r="H16" s="45"/>
      <c r="I16" s="37"/>
      <c r="J16" s="38"/>
      <c r="K16" s="21" t="s">
        <v>28</v>
      </c>
      <c r="L16" s="52" t="s">
        <v>36</v>
      </c>
      <c r="M16" s="33" t="s">
        <v>37</v>
      </c>
      <c r="N16" s="22">
        <v>500</v>
      </c>
    </row>
    <row r="17" spans="1:14" ht="45" x14ac:dyDescent="0.25">
      <c r="A17" s="2" t="s">
        <v>12</v>
      </c>
      <c r="B17" s="7">
        <v>42790</v>
      </c>
      <c r="C17" s="17" t="s">
        <v>14</v>
      </c>
      <c r="D17" s="51" t="s">
        <v>92</v>
      </c>
      <c r="E17" s="31" t="s">
        <v>22</v>
      </c>
      <c r="F17" s="18">
        <v>0</v>
      </c>
      <c r="G17" s="39" t="s">
        <v>27</v>
      </c>
      <c r="H17" s="50" t="s">
        <v>44</v>
      </c>
      <c r="I17" s="40" t="s">
        <v>41</v>
      </c>
      <c r="J17" s="41">
        <v>1500</v>
      </c>
      <c r="K17" s="23" t="s">
        <v>15</v>
      </c>
      <c r="L17" s="49" t="s">
        <v>42</v>
      </c>
      <c r="M17" s="34" t="s">
        <v>33</v>
      </c>
      <c r="N17" s="24">
        <v>2000</v>
      </c>
    </row>
    <row r="18" spans="1:14" ht="45" x14ac:dyDescent="0.25">
      <c r="A18" s="3" t="s">
        <v>6</v>
      </c>
      <c r="B18" s="6">
        <v>42791</v>
      </c>
      <c r="C18" s="21" t="s">
        <v>28</v>
      </c>
      <c r="D18" s="52" t="s">
        <v>29</v>
      </c>
      <c r="E18" s="33" t="s">
        <v>16</v>
      </c>
      <c r="F18" s="22">
        <v>1500</v>
      </c>
      <c r="G18" s="13" t="s">
        <v>24</v>
      </c>
      <c r="H18" s="48" t="s">
        <v>25</v>
      </c>
      <c r="I18" s="29" t="s">
        <v>26</v>
      </c>
      <c r="J18" s="14">
        <v>600</v>
      </c>
      <c r="K18" s="39" t="s">
        <v>27</v>
      </c>
      <c r="L18" s="50"/>
      <c r="M18" s="40" t="s">
        <v>34</v>
      </c>
      <c r="N18" s="41">
        <v>1500</v>
      </c>
    </row>
    <row r="19" spans="1:14" s="1" customFormat="1" ht="15.75" x14ac:dyDescent="0.25">
      <c r="A19" s="3"/>
      <c r="B19" s="6"/>
      <c r="C19" s="17" t="s">
        <v>14</v>
      </c>
      <c r="D19" s="51" t="s">
        <v>92</v>
      </c>
      <c r="E19" s="31" t="s">
        <v>22</v>
      </c>
      <c r="F19" s="18"/>
      <c r="G19" s="36"/>
      <c r="H19" s="45"/>
      <c r="I19" s="37"/>
      <c r="J19" s="38"/>
      <c r="K19" s="19" t="s">
        <v>23</v>
      </c>
      <c r="L19" s="47" t="s">
        <v>21</v>
      </c>
      <c r="M19" s="32" t="s">
        <v>33</v>
      </c>
      <c r="N19" s="20">
        <v>0</v>
      </c>
    </row>
    <row r="20" spans="1:14" ht="16.5" thickBot="1" x14ac:dyDescent="0.3">
      <c r="A20" s="3" t="s">
        <v>7</v>
      </c>
      <c r="B20" s="6">
        <v>42792</v>
      </c>
      <c r="C20" s="25"/>
      <c r="D20" s="53"/>
      <c r="E20" s="35"/>
      <c r="F20" s="26"/>
      <c r="G20" s="25"/>
      <c r="H20" s="35"/>
      <c r="I20" s="35"/>
      <c r="J20" s="26"/>
      <c r="K20" s="25"/>
      <c r="L20" s="35"/>
      <c r="M20" s="35"/>
      <c r="N20" s="26"/>
    </row>
    <row r="21" spans="1:14" s="1" customFormat="1" ht="15.75" x14ac:dyDescent="0.25">
      <c r="A21" s="37"/>
      <c r="B21" s="54"/>
      <c r="C21" s="9" t="s">
        <v>31</v>
      </c>
      <c r="D21" s="55"/>
      <c r="E21" s="27"/>
      <c r="F21" s="10">
        <v>1000</v>
      </c>
      <c r="G21" s="9" t="s">
        <v>31</v>
      </c>
      <c r="H21" s="55"/>
      <c r="I21" s="27"/>
      <c r="J21" s="10">
        <v>1000</v>
      </c>
      <c r="K21" s="9" t="s">
        <v>31</v>
      </c>
      <c r="L21" s="55"/>
      <c r="M21" s="27"/>
      <c r="N21" s="10">
        <v>1000</v>
      </c>
    </row>
    <row r="22" spans="1:14" ht="15.75" thickBot="1" x14ac:dyDescent="0.3">
      <c r="A22" s="35" t="s">
        <v>46</v>
      </c>
      <c r="B22" s="35"/>
      <c r="C22" s="25" t="s">
        <v>30</v>
      </c>
      <c r="D22" s="53"/>
      <c r="E22" s="35"/>
      <c r="F22" s="26">
        <f>SUM(F9:F21)</f>
        <v>9100</v>
      </c>
      <c r="G22" s="25" t="s">
        <v>30</v>
      </c>
      <c r="H22" s="53"/>
      <c r="I22" s="35"/>
      <c r="J22" s="26">
        <f>SUM(J8:J21)</f>
        <v>9400</v>
      </c>
      <c r="K22" s="25" t="s">
        <v>30</v>
      </c>
      <c r="L22" s="53"/>
      <c r="M22" s="35"/>
      <c r="N22" s="26">
        <f>SUM(N9:N21)</f>
        <v>10100</v>
      </c>
    </row>
    <row r="23" spans="1:14" ht="15.75" thickBot="1" x14ac:dyDescent="0.3"/>
    <row r="24" spans="1:14" ht="15.75" thickBot="1" x14ac:dyDescent="0.3">
      <c r="A24" s="59" t="s">
        <v>47</v>
      </c>
      <c r="B24" s="60"/>
      <c r="C24" s="61">
        <f>SUM(F22+J22+N22)</f>
        <v>28600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0" workbookViewId="0">
      <selection activeCell="G44" sqref="G44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9" x14ac:dyDescent="0.25">
      <c r="A1" s="4" t="s">
        <v>0</v>
      </c>
    </row>
    <row r="2" spans="1:9" x14ac:dyDescent="0.25">
      <c r="A2" s="4" t="s">
        <v>78</v>
      </c>
    </row>
    <row r="3" spans="1:9" s="1" customFormat="1" x14ac:dyDescent="0.25">
      <c r="A3" s="4"/>
      <c r="D3" s="42"/>
    </row>
    <row r="4" spans="1:9" s="42" customFormat="1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76</v>
      </c>
      <c r="H4" s="72" t="s">
        <v>63</v>
      </c>
      <c r="I4" s="72" t="s">
        <v>64</v>
      </c>
    </row>
    <row r="5" spans="1:9" s="1" customFormat="1" x14ac:dyDescent="0.25">
      <c r="A5" s="4" t="s">
        <v>84</v>
      </c>
      <c r="B5" s="1">
        <v>1</v>
      </c>
      <c r="C5" s="1" t="s">
        <v>62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</f>
        <v>3150</v>
      </c>
      <c r="I5" s="1">
        <f>H5/1.2</f>
        <v>2625</v>
      </c>
    </row>
    <row r="6" spans="1:9" s="1" customFormat="1" x14ac:dyDescent="0.25">
      <c r="A6" s="4"/>
      <c r="B6" s="1">
        <v>1</v>
      </c>
      <c r="C6" s="1" t="s">
        <v>54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</f>
        <v>4500</v>
      </c>
      <c r="I6" s="1">
        <f>H6/1.2</f>
        <v>3750</v>
      </c>
    </row>
    <row r="7" spans="1:9" s="1" customFormat="1" x14ac:dyDescent="0.25">
      <c r="A7" s="4" t="s">
        <v>35</v>
      </c>
      <c r="B7" s="1">
        <v>1</v>
      </c>
      <c r="C7" s="1" t="s">
        <v>71</v>
      </c>
      <c r="D7" s="42">
        <v>200</v>
      </c>
      <c r="E7" s="1">
        <v>5</v>
      </c>
      <c r="F7" s="65">
        <v>0.65</v>
      </c>
      <c r="G7" s="76">
        <f>F7*D7</f>
        <v>130</v>
      </c>
      <c r="H7" s="1">
        <f>E7*D7*F7</f>
        <v>650</v>
      </c>
      <c r="I7" s="70">
        <f>H7/1.2</f>
        <v>541.66666666666674</v>
      </c>
    </row>
    <row r="8" spans="1:9" s="1" customFormat="1" x14ac:dyDescent="0.25">
      <c r="A8" s="66" t="s">
        <v>66</v>
      </c>
      <c r="B8" s="67"/>
      <c r="C8" s="67"/>
      <c r="D8" s="68"/>
      <c r="E8" s="67"/>
      <c r="F8" s="69"/>
      <c r="G8" s="71">
        <f>SUM(G5:G7)</f>
        <v>895</v>
      </c>
      <c r="H8" s="67"/>
      <c r="I8" s="71">
        <f>SUM(I5:I7)</f>
        <v>6916.666666666667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3" t="s">
        <v>21</v>
      </c>
      <c r="B10" s="28">
        <v>0</v>
      </c>
      <c r="C10" s="28" t="s">
        <v>22</v>
      </c>
      <c r="D10" s="44">
        <v>250</v>
      </c>
      <c r="E10" s="28">
        <v>2</v>
      </c>
      <c r="F10" s="74">
        <v>0.75</v>
      </c>
      <c r="G10" s="83">
        <f>F10*D10*B10</f>
        <v>0</v>
      </c>
      <c r="H10" s="28">
        <f>E10*D10*F10*B10</f>
        <v>0</v>
      </c>
      <c r="I10" s="75">
        <f>H10/1.2</f>
        <v>0</v>
      </c>
    </row>
    <row r="11" spans="1:9" s="1" customFormat="1" x14ac:dyDescent="0.25">
      <c r="A11" s="4"/>
      <c r="B11" s="37">
        <v>0</v>
      </c>
      <c r="C11" s="37" t="s">
        <v>33</v>
      </c>
      <c r="D11" s="42">
        <v>250</v>
      </c>
      <c r="E11" s="28">
        <v>2</v>
      </c>
      <c r="F11" s="74">
        <v>0.75</v>
      </c>
      <c r="G11" s="83">
        <f>F11*D11*0</f>
        <v>0</v>
      </c>
      <c r="H11" s="28">
        <f>E11*D11*F11*B11</f>
        <v>0</v>
      </c>
      <c r="I11" s="75">
        <f>H11/1.2</f>
        <v>0</v>
      </c>
    </row>
    <row r="12" spans="1:9" s="1" customFormat="1" x14ac:dyDescent="0.25">
      <c r="A12" s="4" t="s">
        <v>38</v>
      </c>
      <c r="B12" s="37">
        <v>1</v>
      </c>
      <c r="C12" s="37" t="s">
        <v>40</v>
      </c>
      <c r="D12" s="42">
        <v>250</v>
      </c>
      <c r="E12" s="28">
        <v>2</v>
      </c>
      <c r="F12" s="74">
        <v>0.75</v>
      </c>
      <c r="G12" s="83">
        <f>F12*D12</f>
        <v>187.5</v>
      </c>
      <c r="H12" s="28">
        <f>E12*D12*F12*B12</f>
        <v>375</v>
      </c>
      <c r="I12" s="75">
        <f>H12/1.2</f>
        <v>312.5</v>
      </c>
    </row>
    <row r="13" spans="1:9" s="1" customFormat="1" x14ac:dyDescent="0.25">
      <c r="A13" s="66" t="s">
        <v>66</v>
      </c>
      <c r="B13" s="67"/>
      <c r="C13" s="67" t="s">
        <v>22</v>
      </c>
      <c r="D13" s="68"/>
      <c r="E13" s="67"/>
      <c r="F13" s="69"/>
      <c r="G13" s="84">
        <f>SUM(G10:G11)</f>
        <v>0</v>
      </c>
      <c r="H13" s="67"/>
      <c r="I13" s="71">
        <f>SUM(I10:I11)</f>
        <v>0</v>
      </c>
    </row>
    <row r="14" spans="1:9" s="1" customFormat="1" x14ac:dyDescent="0.25">
      <c r="A14" s="4"/>
      <c r="D14" s="42"/>
      <c r="F14" s="65"/>
      <c r="G14" s="65"/>
    </row>
    <row r="15" spans="1:9" s="1" customFormat="1" x14ac:dyDescent="0.25">
      <c r="A15" s="4" t="s">
        <v>65</v>
      </c>
      <c r="B15" s="1">
        <v>2</v>
      </c>
      <c r="C15" s="1" t="s">
        <v>26</v>
      </c>
      <c r="D15" s="42">
        <v>50</v>
      </c>
      <c r="E15" s="1">
        <v>2</v>
      </c>
      <c r="F15" s="65">
        <v>0.55000000000000004</v>
      </c>
      <c r="G15" s="82">
        <f t="shared" ref="G15:G17" si="0">F15*D15</f>
        <v>27.500000000000004</v>
      </c>
      <c r="H15" s="1">
        <f>E15*D15*F15*B15</f>
        <v>110.00000000000001</v>
      </c>
      <c r="I15" s="70">
        <f>H15/1.2</f>
        <v>91.666666666666686</v>
      </c>
    </row>
    <row r="16" spans="1:9" s="1" customFormat="1" x14ac:dyDescent="0.25">
      <c r="A16" s="4"/>
      <c r="B16" s="1">
        <v>2</v>
      </c>
      <c r="C16" s="1" t="s">
        <v>55</v>
      </c>
      <c r="D16" s="42">
        <v>50</v>
      </c>
      <c r="E16" s="1">
        <v>2</v>
      </c>
      <c r="F16" s="65">
        <v>0.55000000000000004</v>
      </c>
      <c r="G16" s="82">
        <f t="shared" si="0"/>
        <v>27.500000000000004</v>
      </c>
      <c r="H16" s="1">
        <f>E16*D16*F16*B16</f>
        <v>110.00000000000001</v>
      </c>
      <c r="I16" s="70">
        <f>H16/1.2</f>
        <v>91.666666666666686</v>
      </c>
    </row>
    <row r="17" spans="1:12" s="1" customFormat="1" x14ac:dyDescent="0.25">
      <c r="A17" s="4"/>
      <c r="B17" s="1">
        <v>2</v>
      </c>
      <c r="C17" s="1" t="s">
        <v>33</v>
      </c>
      <c r="D17" s="42">
        <v>50</v>
      </c>
      <c r="E17" s="1">
        <v>2</v>
      </c>
      <c r="F17" s="65">
        <v>0.55000000000000004</v>
      </c>
      <c r="G17" s="82">
        <f t="shared" si="0"/>
        <v>27.500000000000004</v>
      </c>
      <c r="H17" s="1">
        <f>E17*D17*F17*B17</f>
        <v>110.00000000000001</v>
      </c>
      <c r="I17" s="70">
        <f>H17/1.2</f>
        <v>91.666666666666686</v>
      </c>
    </row>
    <row r="18" spans="1:12" s="1" customFormat="1" x14ac:dyDescent="0.25">
      <c r="A18" s="66" t="s">
        <v>66</v>
      </c>
      <c r="B18" s="67"/>
      <c r="C18" s="67"/>
      <c r="D18" s="68"/>
      <c r="E18" s="67"/>
      <c r="F18" s="69"/>
      <c r="G18" s="71">
        <f>SUM(G15:G17)</f>
        <v>82.500000000000014</v>
      </c>
      <c r="H18" s="67"/>
      <c r="I18" s="67">
        <f>SUM(I15:I17)</f>
        <v>275.00000000000006</v>
      </c>
    </row>
    <row r="19" spans="1:12" s="1" customFormat="1" x14ac:dyDescent="0.25">
      <c r="A19" s="4"/>
      <c r="D19" s="42"/>
      <c r="F19" s="65"/>
      <c r="G19" s="65"/>
    </row>
    <row r="20" spans="1:12" s="1" customFormat="1" x14ac:dyDescent="0.25">
      <c r="A20" s="4" t="s">
        <v>67</v>
      </c>
      <c r="B20" s="1">
        <v>1</v>
      </c>
      <c r="C20" s="1" t="s">
        <v>26</v>
      </c>
      <c r="D20" s="42">
        <v>200</v>
      </c>
      <c r="E20" s="1">
        <v>5</v>
      </c>
      <c r="F20" s="65">
        <v>0.55000000000000004</v>
      </c>
      <c r="G20" s="76">
        <f>F20*D20</f>
        <v>110.00000000000001</v>
      </c>
      <c r="H20" s="1">
        <f>E20*D20*F20*B20</f>
        <v>550</v>
      </c>
      <c r="I20" s="70">
        <f>H20/1.2</f>
        <v>458.33333333333337</v>
      </c>
    </row>
    <row r="21" spans="1:12" s="1" customFormat="1" x14ac:dyDescent="0.25">
      <c r="A21" s="4"/>
      <c r="B21" s="1">
        <v>1</v>
      </c>
      <c r="C21" s="1" t="s">
        <v>68</v>
      </c>
      <c r="D21" s="42">
        <v>150</v>
      </c>
      <c r="E21" s="1">
        <v>5</v>
      </c>
      <c r="F21" s="65">
        <v>0.55000000000000004</v>
      </c>
      <c r="G21" s="82">
        <f>F21*D21</f>
        <v>82.5</v>
      </c>
      <c r="H21" s="70">
        <f>E21*D21*F21*B21</f>
        <v>412.50000000000006</v>
      </c>
      <c r="I21" s="70">
        <f>H21/1.2</f>
        <v>343.75000000000006</v>
      </c>
    </row>
    <row r="22" spans="1:12" s="1" customFormat="1" x14ac:dyDescent="0.25">
      <c r="A22" s="4"/>
      <c r="B22" s="1">
        <v>1</v>
      </c>
      <c r="C22" s="1" t="s">
        <v>33</v>
      </c>
      <c r="D22" s="42">
        <v>250</v>
      </c>
      <c r="E22" s="1">
        <v>5</v>
      </c>
      <c r="F22" s="65">
        <v>0.55000000000000004</v>
      </c>
      <c r="G22" s="82">
        <f>F22*D22</f>
        <v>137.5</v>
      </c>
      <c r="H22" s="70">
        <f>E22*D22*F22*B22</f>
        <v>687.5</v>
      </c>
      <c r="I22" s="70">
        <f>H22/1.2</f>
        <v>572.91666666666674</v>
      </c>
    </row>
    <row r="23" spans="1:12" s="1" customFormat="1" x14ac:dyDescent="0.25">
      <c r="A23" s="66" t="s">
        <v>66</v>
      </c>
      <c r="B23" s="67"/>
      <c r="C23" s="67"/>
      <c r="D23" s="68"/>
      <c r="E23" s="67"/>
      <c r="F23" s="69"/>
      <c r="G23" s="71">
        <f>SUM(G20:G22)</f>
        <v>330</v>
      </c>
      <c r="H23" s="67"/>
      <c r="I23" s="71">
        <f>SUM(I20:I22)</f>
        <v>1375.0000000000002</v>
      </c>
    </row>
    <row r="24" spans="1:12" s="1" customFormat="1" x14ac:dyDescent="0.25">
      <c r="A24" s="4"/>
      <c r="D24" s="42"/>
      <c r="F24" s="65"/>
      <c r="G24" s="65"/>
    </row>
    <row r="25" spans="1:12" s="1" customFormat="1" x14ac:dyDescent="0.25">
      <c r="A25" s="4" t="s">
        <v>69</v>
      </c>
      <c r="B25" s="1">
        <v>0</v>
      </c>
      <c r="C25" s="1" t="s">
        <v>22</v>
      </c>
      <c r="D25" s="42">
        <v>300</v>
      </c>
      <c r="E25" s="1">
        <v>5</v>
      </c>
      <c r="F25" s="65">
        <v>0.45</v>
      </c>
      <c r="G25" s="76">
        <f>F25*D25</f>
        <v>135</v>
      </c>
      <c r="H25" s="1">
        <f>E25*D25*F25*B25</f>
        <v>0</v>
      </c>
      <c r="I25" s="70">
        <f>H25/1.2</f>
        <v>0</v>
      </c>
    </row>
    <row r="26" spans="1:12" s="1" customFormat="1" x14ac:dyDescent="0.25">
      <c r="A26" s="4"/>
      <c r="B26" s="1">
        <v>0</v>
      </c>
      <c r="C26" s="1" t="s">
        <v>70</v>
      </c>
      <c r="D26" s="42">
        <v>300</v>
      </c>
      <c r="E26" s="1">
        <v>5</v>
      </c>
      <c r="F26" s="65">
        <v>0.45</v>
      </c>
      <c r="G26" s="76">
        <f>F26*D26</f>
        <v>135</v>
      </c>
      <c r="H26" s="1">
        <f>E26*D26*F26*B26</f>
        <v>0</v>
      </c>
      <c r="I26" s="70">
        <f>H26/1.2</f>
        <v>0</v>
      </c>
    </row>
    <row r="27" spans="1:12" s="1" customFormat="1" x14ac:dyDescent="0.25">
      <c r="A27" s="4"/>
      <c r="B27" s="1">
        <v>0</v>
      </c>
      <c r="C27" s="1" t="s">
        <v>71</v>
      </c>
      <c r="D27" s="42">
        <v>300</v>
      </c>
      <c r="E27" s="1">
        <v>5</v>
      </c>
      <c r="F27" s="65">
        <v>0.45</v>
      </c>
      <c r="G27" s="76">
        <f>F27*D27</f>
        <v>135</v>
      </c>
      <c r="H27" s="1">
        <f>E27*D27*F27*B27</f>
        <v>0</v>
      </c>
      <c r="I27" s="70">
        <f>H27/1.2</f>
        <v>0</v>
      </c>
    </row>
    <row r="28" spans="1:12" s="1" customFormat="1" x14ac:dyDescent="0.25">
      <c r="A28" s="66" t="s">
        <v>66</v>
      </c>
      <c r="B28" s="67"/>
      <c r="C28" s="67"/>
      <c r="D28" s="68"/>
      <c r="E28" s="67"/>
      <c r="F28" s="69"/>
      <c r="G28" s="71">
        <f>SUM(G25:G27)</f>
        <v>405</v>
      </c>
      <c r="H28" s="67"/>
      <c r="I28" s="71">
        <f>SUM(I25:I27)</f>
        <v>0</v>
      </c>
    </row>
    <row r="29" spans="1:12" s="1" customFormat="1" x14ac:dyDescent="0.25">
      <c r="A29" s="4"/>
      <c r="D29" s="42"/>
      <c r="F29" s="65"/>
      <c r="G29" s="65"/>
    </row>
    <row r="30" spans="1:12" s="1" customFormat="1" x14ac:dyDescent="0.25">
      <c r="A30" s="4" t="s">
        <v>72</v>
      </c>
      <c r="B30" s="1">
        <v>1</v>
      </c>
      <c r="C30" s="1" t="s">
        <v>62</v>
      </c>
      <c r="D30" s="42">
        <v>300</v>
      </c>
      <c r="E30" s="1">
        <v>2</v>
      </c>
      <c r="F30" s="65">
        <v>0.75</v>
      </c>
      <c r="G30" s="76">
        <f>F30*D30</f>
        <v>225</v>
      </c>
      <c r="H30" s="70">
        <f>E30*D30*F30</f>
        <v>450</v>
      </c>
      <c r="I30" s="70">
        <f>H30/1.2</f>
        <v>375</v>
      </c>
    </row>
    <row r="31" spans="1:12" s="1" customFormat="1" x14ac:dyDescent="0.25">
      <c r="A31" s="4" t="s">
        <v>86</v>
      </c>
      <c r="B31" s="1">
        <v>1</v>
      </c>
      <c r="C31" s="1" t="s">
        <v>33</v>
      </c>
      <c r="D31" s="42">
        <v>500</v>
      </c>
      <c r="E31" s="1">
        <v>5</v>
      </c>
      <c r="F31" s="65">
        <v>0.75</v>
      </c>
      <c r="G31" s="76">
        <f>F31*D31</f>
        <v>375</v>
      </c>
      <c r="H31" s="70">
        <f>E31*D31*F31</f>
        <v>1875</v>
      </c>
      <c r="I31" s="70">
        <f>H31/1.2</f>
        <v>1562.5</v>
      </c>
    </row>
    <row r="32" spans="1:12" s="1" customFormat="1" x14ac:dyDescent="0.25">
      <c r="A32" s="4" t="s">
        <v>72</v>
      </c>
      <c r="B32" s="1">
        <v>1</v>
      </c>
      <c r="C32" s="1" t="s">
        <v>37</v>
      </c>
      <c r="D32" s="42">
        <f>4*50</f>
        <v>200</v>
      </c>
      <c r="E32" s="1">
        <v>2</v>
      </c>
      <c r="F32" s="65">
        <v>0.75</v>
      </c>
      <c r="G32" s="76">
        <f>F32*D32</f>
        <v>150</v>
      </c>
      <c r="H32" s="70">
        <f>E32*D32*F32</f>
        <v>300</v>
      </c>
      <c r="I32" s="70">
        <f>H32/1.2</f>
        <v>250</v>
      </c>
      <c r="L32" s="1" t="s">
        <v>85</v>
      </c>
    </row>
    <row r="33" spans="1:9" s="1" customFormat="1" x14ac:dyDescent="0.25">
      <c r="A33" s="4" t="s">
        <v>74</v>
      </c>
      <c r="B33" s="1">
        <v>1</v>
      </c>
      <c r="C33" s="1" t="s">
        <v>40</v>
      </c>
      <c r="D33" s="42">
        <v>300</v>
      </c>
      <c r="E33" s="1">
        <v>5</v>
      </c>
      <c r="F33" s="65">
        <v>0.55000000000000004</v>
      </c>
      <c r="G33" s="76">
        <f>F33*D33</f>
        <v>165</v>
      </c>
      <c r="H33" s="70">
        <f>E33*D33*F33</f>
        <v>825.00000000000011</v>
      </c>
      <c r="I33" s="70">
        <f>H33/1.2</f>
        <v>687.50000000000011</v>
      </c>
    </row>
    <row r="34" spans="1:9" s="1" customFormat="1" x14ac:dyDescent="0.25">
      <c r="A34" s="66" t="s">
        <v>66</v>
      </c>
      <c r="B34" s="67"/>
      <c r="C34" s="67"/>
      <c r="D34" s="68"/>
      <c r="E34" s="67"/>
      <c r="F34" s="69"/>
      <c r="G34" s="71">
        <f>SUM(G30:G33)</f>
        <v>915</v>
      </c>
      <c r="H34" s="67"/>
      <c r="I34" s="71">
        <f>SUM(I30:I33)</f>
        <v>2875</v>
      </c>
    </row>
    <row r="35" spans="1:9" s="1" customFormat="1" x14ac:dyDescent="0.25">
      <c r="A35" s="73"/>
      <c r="B35" s="28"/>
      <c r="C35" s="28"/>
      <c r="D35" s="44"/>
      <c r="E35" s="28"/>
      <c r="F35" s="74"/>
      <c r="G35" s="74"/>
      <c r="H35" s="28"/>
      <c r="I35" s="75"/>
    </row>
    <row r="36" spans="1:9" s="1" customFormat="1" x14ac:dyDescent="0.25">
      <c r="A36" s="73" t="s">
        <v>75</v>
      </c>
      <c r="B36" s="37">
        <v>1</v>
      </c>
      <c r="C36" s="37" t="s">
        <v>62</v>
      </c>
      <c r="D36" s="44">
        <v>300</v>
      </c>
      <c r="E36" s="37">
        <v>10</v>
      </c>
      <c r="F36" s="74">
        <v>0.6</v>
      </c>
      <c r="G36" s="76">
        <f t="shared" ref="G36:G38" si="1">F36*D36</f>
        <v>180</v>
      </c>
      <c r="H36" s="70">
        <f>E36*D36*F36</f>
        <v>1800</v>
      </c>
      <c r="I36" s="70">
        <f>H36/1.2</f>
        <v>1500</v>
      </c>
    </row>
    <row r="37" spans="1:9" s="1" customFormat="1" x14ac:dyDescent="0.25">
      <c r="A37" s="73"/>
      <c r="B37" s="37">
        <v>1</v>
      </c>
      <c r="C37" s="37" t="s">
        <v>68</v>
      </c>
      <c r="D37" s="44">
        <v>150</v>
      </c>
      <c r="E37" s="37">
        <v>10</v>
      </c>
      <c r="F37" s="74">
        <v>0.6</v>
      </c>
      <c r="G37" s="76">
        <f t="shared" si="1"/>
        <v>90</v>
      </c>
      <c r="H37" s="70">
        <f>E37*D37*F37</f>
        <v>900</v>
      </c>
      <c r="I37" s="70">
        <f>H37/1.2</f>
        <v>750</v>
      </c>
    </row>
    <row r="38" spans="1:9" s="1" customFormat="1" x14ac:dyDescent="0.25">
      <c r="A38" s="4"/>
      <c r="B38" s="37">
        <v>1</v>
      </c>
      <c r="C38" s="37" t="s">
        <v>71</v>
      </c>
      <c r="D38" s="42">
        <v>200</v>
      </c>
      <c r="E38" s="37">
        <v>10</v>
      </c>
      <c r="F38" s="78">
        <v>0.6</v>
      </c>
      <c r="G38" s="76">
        <f t="shared" si="1"/>
        <v>120</v>
      </c>
      <c r="H38" s="70">
        <f>E38*D38*F38</f>
        <v>1200</v>
      </c>
      <c r="I38" s="70">
        <f>H38/1.2</f>
        <v>1000</v>
      </c>
    </row>
    <row r="39" spans="1:9" s="1" customFormat="1" x14ac:dyDescent="0.25">
      <c r="A39" s="66" t="s">
        <v>66</v>
      </c>
      <c r="B39" s="67"/>
      <c r="C39" s="67"/>
      <c r="D39" s="68"/>
      <c r="E39" s="67"/>
      <c r="F39" s="67"/>
      <c r="G39" s="67">
        <f>SUM(G36:G38)</f>
        <v>390</v>
      </c>
      <c r="H39" s="67"/>
      <c r="I39" s="71">
        <f>SUM(I36:I38)</f>
        <v>3250</v>
      </c>
    </row>
    <row r="41" spans="1:9" ht="15.75" thickBot="1" x14ac:dyDescent="0.3">
      <c r="A41" s="79" t="s">
        <v>77</v>
      </c>
      <c r="B41" s="79">
        <f>SUM(B5:B39)</f>
        <v>20</v>
      </c>
      <c r="C41" s="79"/>
      <c r="D41" s="80"/>
      <c r="E41" s="79"/>
      <c r="F41" s="79"/>
      <c r="G41" s="81">
        <f>SUM(G39+G34+G28+G23+G18+G13+G8)</f>
        <v>3017.5</v>
      </c>
      <c r="H41" s="79"/>
      <c r="I41" s="81">
        <f>SUM(I39+I34+I28+I23+I18+I13+I8)</f>
        <v>14691.666666666668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C8" workbookViewId="0">
      <selection activeCell="G21" sqref="G21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style="1" customWidth="1"/>
    <col min="8" max="9" width="19.570312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89" t="s">
        <v>91</v>
      </c>
      <c r="B2" s="88"/>
    </row>
    <row r="4" spans="1:14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30" x14ac:dyDescent="0.25">
      <c r="A5" s="2" t="s">
        <v>12</v>
      </c>
      <c r="B5" s="58">
        <v>42882</v>
      </c>
      <c r="C5" s="15" t="s">
        <v>13</v>
      </c>
      <c r="D5" s="46" t="s">
        <v>48</v>
      </c>
      <c r="E5" s="30" t="s">
        <v>16</v>
      </c>
      <c r="F5" s="16">
        <v>1500</v>
      </c>
      <c r="G5" s="23" t="s">
        <v>15</v>
      </c>
      <c r="H5" s="49" t="s">
        <v>94</v>
      </c>
      <c r="I5" s="34" t="s">
        <v>33</v>
      </c>
      <c r="J5" s="24">
        <v>1500</v>
      </c>
      <c r="K5" s="36"/>
      <c r="L5" s="45"/>
      <c r="M5" s="37"/>
      <c r="N5" s="38"/>
    </row>
    <row r="6" spans="1:14" ht="30.75" thickBot="1" x14ac:dyDescent="0.3">
      <c r="A6" s="3" t="s">
        <v>6</v>
      </c>
      <c r="B6" s="56">
        <v>42883</v>
      </c>
      <c r="C6" s="17" t="s">
        <v>14</v>
      </c>
      <c r="D6" s="51" t="s">
        <v>93</v>
      </c>
      <c r="E6" s="31" t="s">
        <v>22</v>
      </c>
      <c r="F6" s="18">
        <v>3500</v>
      </c>
      <c r="G6" s="23" t="s">
        <v>15</v>
      </c>
      <c r="H6" s="49" t="s">
        <v>94</v>
      </c>
      <c r="I6" s="34" t="s">
        <v>33</v>
      </c>
      <c r="J6" s="24"/>
      <c r="K6" s="15" t="s">
        <v>13</v>
      </c>
      <c r="L6" s="46" t="s">
        <v>48</v>
      </c>
      <c r="M6" s="30" t="s">
        <v>56</v>
      </c>
      <c r="N6" s="16">
        <v>1500</v>
      </c>
    </row>
    <row r="7" spans="1:14" ht="45" x14ac:dyDescent="0.25">
      <c r="A7" s="3" t="s">
        <v>7</v>
      </c>
      <c r="B7" s="57">
        <v>42884</v>
      </c>
      <c r="C7" s="17" t="s">
        <v>14</v>
      </c>
      <c r="D7" s="51" t="s">
        <v>93</v>
      </c>
      <c r="E7" s="31" t="s">
        <v>22</v>
      </c>
      <c r="F7" s="18"/>
      <c r="G7" s="21" t="s">
        <v>28</v>
      </c>
      <c r="H7" s="52" t="s">
        <v>36</v>
      </c>
      <c r="I7" s="33" t="s">
        <v>37</v>
      </c>
      <c r="J7" s="22">
        <v>500</v>
      </c>
      <c r="K7" s="13" t="s">
        <v>24</v>
      </c>
      <c r="L7" s="48" t="s">
        <v>89</v>
      </c>
      <c r="M7" s="29" t="s">
        <v>90</v>
      </c>
      <c r="N7" s="14">
        <v>600</v>
      </c>
    </row>
    <row r="8" spans="1:14" ht="30" x14ac:dyDescent="0.25">
      <c r="A8" s="2" t="s">
        <v>8</v>
      </c>
      <c r="B8" s="58">
        <v>42885</v>
      </c>
      <c r="C8" s="23" t="s">
        <v>15</v>
      </c>
      <c r="D8" s="49" t="s">
        <v>94</v>
      </c>
      <c r="E8" s="34" t="s">
        <v>22</v>
      </c>
      <c r="F8" s="24">
        <v>1500</v>
      </c>
      <c r="G8" s="36"/>
      <c r="H8" s="45"/>
      <c r="I8" s="37"/>
      <c r="J8" s="38"/>
      <c r="K8" s="36"/>
      <c r="L8" s="45"/>
      <c r="M8" s="37"/>
      <c r="N8" s="38"/>
    </row>
    <row r="9" spans="1:14" ht="45" x14ac:dyDescent="0.25">
      <c r="A9" s="2" t="s">
        <v>9</v>
      </c>
      <c r="B9" s="58">
        <v>42886</v>
      </c>
      <c r="C9" s="23" t="s">
        <v>15</v>
      </c>
      <c r="D9" s="49" t="s">
        <v>94</v>
      </c>
      <c r="E9" s="34" t="s">
        <v>22</v>
      </c>
      <c r="F9" s="24"/>
      <c r="G9" s="13" t="s">
        <v>24</v>
      </c>
      <c r="H9" s="48" t="s">
        <v>89</v>
      </c>
      <c r="I9" s="29" t="s">
        <v>34</v>
      </c>
      <c r="J9" s="14">
        <v>600</v>
      </c>
      <c r="K9" s="17" t="s">
        <v>14</v>
      </c>
      <c r="L9" s="51" t="s">
        <v>93</v>
      </c>
      <c r="M9" s="31" t="s">
        <v>55</v>
      </c>
      <c r="N9" s="18">
        <v>3500</v>
      </c>
    </row>
    <row r="10" spans="1:14" ht="30" x14ac:dyDescent="0.25">
      <c r="A10" s="2" t="s">
        <v>10</v>
      </c>
      <c r="B10" s="58">
        <v>42887</v>
      </c>
      <c r="C10" s="36"/>
      <c r="D10" s="45"/>
      <c r="E10" s="37"/>
      <c r="F10" s="38"/>
      <c r="G10" s="36"/>
      <c r="H10" s="45"/>
      <c r="I10" s="37"/>
      <c r="J10" s="38"/>
      <c r="K10" s="17" t="s">
        <v>14</v>
      </c>
      <c r="L10" s="51" t="s">
        <v>93</v>
      </c>
      <c r="M10" s="31" t="s">
        <v>55</v>
      </c>
      <c r="N10" s="18"/>
    </row>
    <row r="11" spans="1:14" ht="30" x14ac:dyDescent="0.25">
      <c r="A11" s="2" t="s">
        <v>11</v>
      </c>
      <c r="B11" s="58">
        <v>42888</v>
      </c>
      <c r="C11" s="13" t="s">
        <v>24</v>
      </c>
      <c r="D11" s="48" t="s">
        <v>89</v>
      </c>
      <c r="E11" s="29" t="s">
        <v>16</v>
      </c>
      <c r="F11" s="14">
        <v>600</v>
      </c>
      <c r="G11" s="21" t="s">
        <v>28</v>
      </c>
      <c r="H11" s="52" t="s">
        <v>52</v>
      </c>
      <c r="I11" s="33" t="s">
        <v>33</v>
      </c>
      <c r="J11" s="22">
        <v>1000</v>
      </c>
      <c r="K11" s="19" t="s">
        <v>23</v>
      </c>
      <c r="L11" s="47" t="s">
        <v>53</v>
      </c>
      <c r="M11" s="32" t="s">
        <v>54</v>
      </c>
      <c r="N11" s="20">
        <v>1000</v>
      </c>
    </row>
    <row r="12" spans="1:14" ht="45" x14ac:dyDescent="0.25">
      <c r="A12" s="2" t="s">
        <v>12</v>
      </c>
      <c r="B12" s="58">
        <v>42889</v>
      </c>
      <c r="C12" s="36"/>
      <c r="D12" s="45"/>
      <c r="E12" s="37"/>
      <c r="F12" s="38"/>
      <c r="G12" s="21" t="s">
        <v>28</v>
      </c>
      <c r="H12" s="52" t="s">
        <v>49</v>
      </c>
      <c r="I12" s="33" t="s">
        <v>33</v>
      </c>
      <c r="J12" s="22">
        <v>3000</v>
      </c>
      <c r="K12" s="23" t="s">
        <v>15</v>
      </c>
      <c r="L12" s="49" t="s">
        <v>94</v>
      </c>
      <c r="M12" s="34" t="s">
        <v>97</v>
      </c>
      <c r="N12" s="24">
        <v>1500</v>
      </c>
    </row>
    <row r="13" spans="1:14" ht="30.75" thickBot="1" x14ac:dyDescent="0.3">
      <c r="A13" s="3" t="s">
        <v>6</v>
      </c>
      <c r="B13" s="56">
        <v>42890</v>
      </c>
      <c r="C13" s="21" t="s">
        <v>28</v>
      </c>
      <c r="D13" s="52" t="s">
        <v>49</v>
      </c>
      <c r="E13" s="33" t="s">
        <v>95</v>
      </c>
      <c r="F13" s="22">
        <v>3000</v>
      </c>
      <c r="G13" s="17" t="s">
        <v>14</v>
      </c>
      <c r="H13" s="51" t="s">
        <v>93</v>
      </c>
      <c r="I13" s="31" t="s">
        <v>34</v>
      </c>
      <c r="J13" s="18">
        <v>3500</v>
      </c>
      <c r="K13" s="23" t="s">
        <v>15</v>
      </c>
      <c r="L13" s="49" t="s">
        <v>94</v>
      </c>
      <c r="M13" s="34" t="s">
        <v>97</v>
      </c>
      <c r="N13" s="24"/>
    </row>
    <row r="14" spans="1:14" ht="45.75" thickBot="1" x14ac:dyDescent="0.3">
      <c r="A14" s="3" t="s">
        <v>7</v>
      </c>
      <c r="B14" s="56">
        <v>42891</v>
      </c>
      <c r="C14" s="19" t="s">
        <v>23</v>
      </c>
      <c r="D14" s="47" t="s">
        <v>51</v>
      </c>
      <c r="E14" s="32" t="s">
        <v>50</v>
      </c>
      <c r="F14" s="20">
        <v>1000</v>
      </c>
      <c r="G14" s="17" t="s">
        <v>14</v>
      </c>
      <c r="H14" s="51" t="s">
        <v>93</v>
      </c>
      <c r="I14" s="31" t="s">
        <v>34</v>
      </c>
      <c r="J14" s="18"/>
      <c r="K14" s="21" t="s">
        <v>28</v>
      </c>
      <c r="L14" s="52" t="s">
        <v>49</v>
      </c>
      <c r="M14" s="33" t="s">
        <v>96</v>
      </c>
      <c r="N14" s="22">
        <v>3000</v>
      </c>
    </row>
    <row r="15" spans="1:14" ht="15.75" x14ac:dyDescent="0.25">
      <c r="A15" s="37"/>
      <c r="B15" s="54"/>
      <c r="C15" s="9" t="s">
        <v>31</v>
      </c>
      <c r="D15" s="55"/>
      <c r="E15" s="27"/>
      <c r="F15" s="10">
        <v>1000</v>
      </c>
      <c r="G15" s="9" t="s">
        <v>31</v>
      </c>
      <c r="H15" s="55"/>
      <c r="I15" s="27"/>
      <c r="J15" s="10">
        <v>1000</v>
      </c>
      <c r="K15" s="9" t="s">
        <v>31</v>
      </c>
      <c r="L15" s="55"/>
      <c r="M15" s="27"/>
      <c r="N15" s="10">
        <v>1000</v>
      </c>
    </row>
    <row r="16" spans="1:14" ht="15.75" thickBot="1" x14ac:dyDescent="0.3">
      <c r="A16" s="35" t="s">
        <v>46</v>
      </c>
      <c r="B16" s="35"/>
      <c r="C16" s="25" t="s">
        <v>30</v>
      </c>
      <c r="D16" s="53"/>
      <c r="E16" s="35"/>
      <c r="F16" s="26">
        <f>SUM(F5:F15)</f>
        <v>12100</v>
      </c>
      <c r="G16" s="25" t="s">
        <v>30</v>
      </c>
      <c r="H16" s="53"/>
      <c r="I16" s="35"/>
      <c r="J16" s="26">
        <f>SUM(J5:J15)</f>
        <v>11100</v>
      </c>
      <c r="K16" s="25" t="s">
        <v>30</v>
      </c>
      <c r="L16" s="53"/>
      <c r="M16" s="35"/>
      <c r="N16" s="26">
        <f>SUM(N5:N15)</f>
        <v>12100</v>
      </c>
    </row>
    <row r="17" spans="1:14" ht="15.75" thickBot="1" x14ac:dyDescent="0.3"/>
    <row r="18" spans="1:14" ht="15.75" thickBot="1" x14ac:dyDescent="0.3">
      <c r="A18" s="62" t="s">
        <v>47</v>
      </c>
      <c r="B18" s="63"/>
      <c r="C18" s="64">
        <f>SUM(F16+J16+N16)</f>
        <v>35300</v>
      </c>
    </row>
    <row r="20" spans="1:14" x14ac:dyDescent="0.25">
      <c r="D20" s="1"/>
      <c r="K20"/>
      <c r="L20"/>
      <c r="M20"/>
      <c r="N20"/>
    </row>
    <row r="21" spans="1:14" x14ac:dyDescent="0.25">
      <c r="D21" s="1"/>
      <c r="K21"/>
      <c r="L21"/>
      <c r="M21"/>
      <c r="N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M22" sqref="M22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5" t="s">
        <v>0</v>
      </c>
    </row>
    <row r="2" spans="1:9" ht="30" x14ac:dyDescent="0.25">
      <c r="A2" s="85" t="s">
        <v>83</v>
      </c>
    </row>
    <row r="3" spans="1:9" x14ac:dyDescent="0.25">
      <c r="A3" s="85"/>
    </row>
    <row r="4" spans="1:9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76</v>
      </c>
      <c r="H4" s="72" t="s">
        <v>63</v>
      </c>
      <c r="I4" s="72" t="s">
        <v>64</v>
      </c>
    </row>
    <row r="5" spans="1:9" x14ac:dyDescent="0.25">
      <c r="A5" s="85" t="s">
        <v>79</v>
      </c>
      <c r="B5" s="1">
        <v>1</v>
      </c>
      <c r="C5" s="1" t="s">
        <v>62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E5*D5*F5*B5</f>
        <v>3150</v>
      </c>
      <c r="I5" s="1">
        <f>H5/1.2</f>
        <v>2625</v>
      </c>
    </row>
    <row r="6" spans="1:9" x14ac:dyDescent="0.25">
      <c r="A6" s="85"/>
      <c r="B6" s="1">
        <v>1</v>
      </c>
      <c r="C6" s="1" t="s">
        <v>68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E6*D6*F6*B6</f>
        <v>4500</v>
      </c>
      <c r="I6" s="1">
        <f>H6/1.2</f>
        <v>3750</v>
      </c>
    </row>
    <row r="7" spans="1:9" x14ac:dyDescent="0.25">
      <c r="A7" s="86" t="s">
        <v>66</v>
      </c>
      <c r="B7" s="67"/>
      <c r="C7" s="67"/>
      <c r="D7" s="68"/>
      <c r="E7" s="67"/>
      <c r="F7" s="69"/>
      <c r="G7" s="71">
        <f>SUM(G5:G6)</f>
        <v>765</v>
      </c>
      <c r="H7" s="67"/>
      <c r="I7" s="71">
        <f>SUM(I5:I6)</f>
        <v>6375</v>
      </c>
    </row>
    <row r="8" spans="1:9" x14ac:dyDescent="0.25">
      <c r="A8" s="85"/>
      <c r="F8" s="65"/>
      <c r="G8" s="65"/>
    </row>
    <row r="9" spans="1:9" s="1" customFormat="1" x14ac:dyDescent="0.25">
      <c r="A9" s="85" t="s">
        <v>21</v>
      </c>
      <c r="B9" s="1">
        <v>2</v>
      </c>
      <c r="C9" s="1" t="s">
        <v>81</v>
      </c>
      <c r="D9" s="42">
        <v>500</v>
      </c>
      <c r="E9" s="1">
        <v>2</v>
      </c>
      <c r="F9" s="65">
        <v>0.7</v>
      </c>
      <c r="G9" s="76">
        <f>F9*D9</f>
        <v>350</v>
      </c>
      <c r="H9" s="1">
        <f>E9*D9*F9*B9</f>
        <v>1400</v>
      </c>
      <c r="I9" s="70">
        <f>H9/1.2</f>
        <v>1166.6666666666667</v>
      </c>
    </row>
    <row r="10" spans="1:9" s="1" customFormat="1" x14ac:dyDescent="0.25">
      <c r="A10" s="85" t="s">
        <v>82</v>
      </c>
      <c r="B10" s="1">
        <v>1</v>
      </c>
      <c r="C10" s="1" t="s">
        <v>54</v>
      </c>
      <c r="D10" s="42">
        <v>100</v>
      </c>
      <c r="E10" s="1">
        <v>5</v>
      </c>
      <c r="F10" s="65">
        <v>0.9</v>
      </c>
      <c r="G10" s="76">
        <f>F10*D10</f>
        <v>90</v>
      </c>
      <c r="H10" s="1">
        <f>E10*D10*F10*B10</f>
        <v>450</v>
      </c>
      <c r="I10" s="1">
        <f>H10/1.2</f>
        <v>375</v>
      </c>
    </row>
    <row r="11" spans="1:9" x14ac:dyDescent="0.25">
      <c r="A11" s="86" t="s">
        <v>66</v>
      </c>
      <c r="B11" s="67"/>
      <c r="C11" s="67"/>
      <c r="D11" s="68"/>
      <c r="E11" s="67"/>
      <c r="F11" s="69"/>
      <c r="G11" s="77">
        <f>SUM(G9:G10)</f>
        <v>440</v>
      </c>
      <c r="H11" s="67"/>
      <c r="I11" s="71">
        <f>SUM(I9:I10)</f>
        <v>1541.6666666666667</v>
      </c>
    </row>
    <row r="12" spans="1:9" x14ac:dyDescent="0.25">
      <c r="A12" s="85"/>
      <c r="F12" s="65"/>
      <c r="G12" s="65"/>
    </row>
    <row r="13" spans="1:9" ht="30" x14ac:dyDescent="0.25">
      <c r="A13" s="85" t="s">
        <v>87</v>
      </c>
      <c r="B13" s="1">
        <v>2</v>
      </c>
      <c r="C13" s="1" t="s">
        <v>26</v>
      </c>
      <c r="D13" s="42">
        <v>50</v>
      </c>
      <c r="E13" s="1">
        <v>2</v>
      </c>
      <c r="F13" s="65">
        <v>0.55000000000000004</v>
      </c>
      <c r="G13" s="82">
        <f t="shared" ref="G13:G15" si="0">F13*D13</f>
        <v>27.500000000000004</v>
      </c>
      <c r="H13" s="1">
        <f>E13*D13*F13*B13</f>
        <v>110.00000000000001</v>
      </c>
      <c r="I13" s="70">
        <f>H13/1.2</f>
        <v>91.666666666666686</v>
      </c>
    </row>
    <row r="14" spans="1:9" x14ac:dyDescent="0.25">
      <c r="A14" s="85"/>
      <c r="B14" s="1">
        <v>2</v>
      </c>
      <c r="C14" s="1" t="s">
        <v>55</v>
      </c>
      <c r="D14" s="42">
        <v>50</v>
      </c>
      <c r="E14" s="1">
        <v>2</v>
      </c>
      <c r="F14" s="65">
        <v>0.55000000000000004</v>
      </c>
      <c r="G14" s="82">
        <f t="shared" si="0"/>
        <v>27.500000000000004</v>
      </c>
      <c r="H14" s="1">
        <f>E14*D14*F14*B14</f>
        <v>110.00000000000001</v>
      </c>
      <c r="I14" s="70">
        <f>H14/1.2</f>
        <v>91.666666666666686</v>
      </c>
    </row>
    <row r="15" spans="1:9" x14ac:dyDescent="0.25">
      <c r="A15" s="85"/>
      <c r="B15" s="1">
        <v>2</v>
      </c>
      <c r="C15" s="1" t="s">
        <v>33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</row>
    <row r="16" spans="1:9" x14ac:dyDescent="0.25">
      <c r="A16" s="86" t="s">
        <v>66</v>
      </c>
      <c r="B16" s="67"/>
      <c r="C16" s="67"/>
      <c r="D16" s="68"/>
      <c r="E16" s="67"/>
      <c r="F16" s="69"/>
      <c r="G16" s="71">
        <f>SUM(G13:G15)</f>
        <v>82.500000000000014</v>
      </c>
      <c r="H16" s="67"/>
      <c r="I16" s="67">
        <f>SUM(I13:I15)</f>
        <v>275.00000000000006</v>
      </c>
    </row>
    <row r="17" spans="1:9" x14ac:dyDescent="0.25">
      <c r="A17" s="85"/>
      <c r="F17" s="65"/>
      <c r="G17" s="65"/>
    </row>
    <row r="18" spans="1:9" x14ac:dyDescent="0.25">
      <c r="A18" s="85" t="s">
        <v>94</v>
      </c>
      <c r="B18" s="1">
        <v>2</v>
      </c>
      <c r="C18" s="1" t="s">
        <v>22</v>
      </c>
      <c r="D18" s="42">
        <v>200</v>
      </c>
      <c r="E18" s="1">
        <v>5</v>
      </c>
      <c r="F18" s="65">
        <v>0.4</v>
      </c>
      <c r="G18" s="76">
        <f t="shared" ref="G18:G20" si="1">F18*D18</f>
        <v>80</v>
      </c>
      <c r="H18" s="1">
        <f>E18*D18*F18*B18</f>
        <v>800</v>
      </c>
      <c r="I18" s="70">
        <f>H18/1.2</f>
        <v>666.66666666666674</v>
      </c>
    </row>
    <row r="19" spans="1:9" x14ac:dyDescent="0.25">
      <c r="A19" s="85"/>
      <c r="B19" s="1">
        <v>2</v>
      </c>
      <c r="C19" s="1" t="s">
        <v>33</v>
      </c>
      <c r="D19" s="42">
        <v>300</v>
      </c>
      <c r="E19" s="1">
        <v>5</v>
      </c>
      <c r="F19" s="65">
        <v>0.4</v>
      </c>
      <c r="G19" s="76">
        <f t="shared" si="1"/>
        <v>120</v>
      </c>
      <c r="H19" s="1">
        <f>E19*D19*F19*B19</f>
        <v>1200</v>
      </c>
      <c r="I19" s="70">
        <f>H19/1.2</f>
        <v>1000</v>
      </c>
    </row>
    <row r="20" spans="1:9" x14ac:dyDescent="0.25">
      <c r="A20" s="85"/>
      <c r="B20" s="1">
        <v>2</v>
      </c>
      <c r="C20" s="1" t="s">
        <v>40</v>
      </c>
      <c r="D20" s="42">
        <v>250</v>
      </c>
      <c r="E20" s="1">
        <v>5</v>
      </c>
      <c r="F20" s="65">
        <v>0.4</v>
      </c>
      <c r="G20" s="82">
        <f t="shared" si="1"/>
        <v>100</v>
      </c>
      <c r="H20" s="1">
        <f>E20*D20*F20*B20</f>
        <v>1000</v>
      </c>
      <c r="I20" s="70">
        <f>H20/1.2</f>
        <v>833.33333333333337</v>
      </c>
    </row>
    <row r="21" spans="1:9" x14ac:dyDescent="0.25">
      <c r="A21" s="86" t="s">
        <v>66</v>
      </c>
      <c r="B21" s="67"/>
      <c r="C21" s="67"/>
      <c r="D21" s="68"/>
      <c r="E21" s="67"/>
      <c r="F21" s="69"/>
      <c r="G21" s="71">
        <f>SUM(G18:G20)</f>
        <v>300</v>
      </c>
      <c r="H21" s="67"/>
      <c r="I21" s="71">
        <f>SUM(I18:I20)</f>
        <v>2500</v>
      </c>
    </row>
    <row r="22" spans="1:9" x14ac:dyDescent="0.25">
      <c r="A22" s="85"/>
      <c r="F22" s="65"/>
      <c r="G22" s="65"/>
    </row>
    <row r="23" spans="1:9" x14ac:dyDescent="0.25">
      <c r="A23" s="85" t="s">
        <v>93</v>
      </c>
      <c r="B23" s="1">
        <v>2</v>
      </c>
      <c r="C23" s="1" t="s">
        <v>22</v>
      </c>
      <c r="D23" s="42">
        <v>300</v>
      </c>
      <c r="E23" s="1">
        <v>5</v>
      </c>
      <c r="F23" s="65">
        <v>0.5</v>
      </c>
      <c r="G23" s="76">
        <f t="shared" ref="G23:G25" si="2">F23*D23</f>
        <v>150</v>
      </c>
      <c r="H23" s="1">
        <f>E23*D23*F23*B23</f>
        <v>1500</v>
      </c>
      <c r="I23" s="70">
        <f>H23/1.2</f>
        <v>1250</v>
      </c>
    </row>
    <row r="24" spans="1:9" x14ac:dyDescent="0.25">
      <c r="A24" s="85"/>
      <c r="B24" s="1">
        <v>2</v>
      </c>
      <c r="C24" s="1" t="s">
        <v>55</v>
      </c>
      <c r="D24" s="42">
        <v>300</v>
      </c>
      <c r="E24" s="1">
        <v>5</v>
      </c>
      <c r="F24" s="65">
        <v>0.5</v>
      </c>
      <c r="G24" s="76">
        <f t="shared" si="2"/>
        <v>150</v>
      </c>
      <c r="H24" s="1">
        <f>E24*D24*F24*B24</f>
        <v>1500</v>
      </c>
      <c r="I24" s="70">
        <f>H24/1.2</f>
        <v>1250</v>
      </c>
    </row>
    <row r="25" spans="1:9" x14ac:dyDescent="0.25">
      <c r="A25" s="85"/>
      <c r="B25" s="1">
        <v>2</v>
      </c>
      <c r="C25" s="1" t="s">
        <v>71</v>
      </c>
      <c r="D25" s="42">
        <v>300</v>
      </c>
      <c r="E25" s="1">
        <v>5</v>
      </c>
      <c r="F25" s="65">
        <v>0.5</v>
      </c>
      <c r="G25" s="76">
        <f t="shared" si="2"/>
        <v>150</v>
      </c>
      <c r="H25" s="1">
        <f>E25*D25*F25*B25</f>
        <v>1500</v>
      </c>
      <c r="I25" s="70">
        <f>H25/1.2</f>
        <v>1250</v>
      </c>
    </row>
    <row r="26" spans="1:9" x14ac:dyDescent="0.25">
      <c r="A26" s="86" t="s">
        <v>66</v>
      </c>
      <c r="B26" s="67"/>
      <c r="C26" s="67"/>
      <c r="D26" s="68"/>
      <c r="E26" s="67"/>
      <c r="F26" s="69"/>
      <c r="G26" s="71">
        <f>SUM(G23:G25)</f>
        <v>450</v>
      </c>
      <c r="H26" s="67"/>
      <c r="I26" s="71">
        <f>SUM(I23:I25)</f>
        <v>3750</v>
      </c>
    </row>
    <row r="27" spans="1:9" x14ac:dyDescent="0.25">
      <c r="A27" s="85"/>
      <c r="F27" s="65"/>
      <c r="G27" s="65"/>
    </row>
    <row r="28" spans="1:9" x14ac:dyDescent="0.25">
      <c r="A28" s="85" t="s">
        <v>80</v>
      </c>
      <c r="B28" s="1">
        <v>1</v>
      </c>
      <c r="C28" s="1" t="s">
        <v>88</v>
      </c>
      <c r="D28" s="42">
        <v>500</v>
      </c>
      <c r="E28" s="1">
        <v>5</v>
      </c>
      <c r="F28" s="65">
        <v>0.9</v>
      </c>
      <c r="G28" s="76">
        <f t="shared" ref="G28:G32" si="3">F28*D28</f>
        <v>450</v>
      </c>
      <c r="H28" s="70">
        <f>E28*D28*F28</f>
        <v>2250</v>
      </c>
      <c r="I28" s="70">
        <f>H28/1.2</f>
        <v>1875</v>
      </c>
    </row>
    <row r="29" spans="1:9" x14ac:dyDescent="0.25">
      <c r="A29" s="85"/>
      <c r="B29" s="1">
        <v>1</v>
      </c>
      <c r="C29" s="1" t="s">
        <v>55</v>
      </c>
      <c r="D29" s="42">
        <v>300</v>
      </c>
      <c r="E29" s="1">
        <v>5</v>
      </c>
      <c r="F29" s="65">
        <v>0.9</v>
      </c>
      <c r="G29" s="76">
        <f t="shared" si="3"/>
        <v>270</v>
      </c>
      <c r="H29" s="70">
        <f>E29*D29*F29</f>
        <v>1350</v>
      </c>
      <c r="I29" s="70">
        <f>H29/1.2</f>
        <v>1125</v>
      </c>
    </row>
    <row r="30" spans="1:9" x14ac:dyDescent="0.25">
      <c r="A30" s="85"/>
      <c r="B30" s="1">
        <v>1</v>
      </c>
      <c r="C30" s="1" t="s">
        <v>33</v>
      </c>
      <c r="D30" s="42">
        <v>300</v>
      </c>
      <c r="E30" s="1">
        <v>5</v>
      </c>
      <c r="F30" s="65">
        <v>0.9</v>
      </c>
      <c r="G30" s="76">
        <f t="shared" si="3"/>
        <v>270</v>
      </c>
      <c r="H30" s="70">
        <f>E30*D30*F30</f>
        <v>1350</v>
      </c>
      <c r="I30" s="70">
        <f>H30/1.2</f>
        <v>1125</v>
      </c>
    </row>
    <row r="31" spans="1:9" s="1" customFormat="1" x14ac:dyDescent="0.25">
      <c r="A31" s="85" t="s">
        <v>73</v>
      </c>
      <c r="B31" s="1">
        <v>1</v>
      </c>
      <c r="C31" s="1" t="s">
        <v>33</v>
      </c>
      <c r="D31" s="42">
        <v>300</v>
      </c>
      <c r="E31" s="1">
        <v>5</v>
      </c>
      <c r="F31" s="65">
        <v>0.75</v>
      </c>
      <c r="G31" s="76">
        <f>F31*D31</f>
        <v>225</v>
      </c>
      <c r="H31" s="70">
        <f>E31*D31*F31</f>
        <v>1125</v>
      </c>
      <c r="I31" s="70">
        <f>H31/1.2</f>
        <v>937.5</v>
      </c>
    </row>
    <row r="32" spans="1:9" s="1" customFormat="1" x14ac:dyDescent="0.25">
      <c r="A32" s="85" t="s">
        <v>72</v>
      </c>
      <c r="B32" s="1">
        <v>1</v>
      </c>
      <c r="C32" s="1" t="s">
        <v>37</v>
      </c>
      <c r="D32" s="42">
        <v>200</v>
      </c>
      <c r="E32" s="1">
        <v>2</v>
      </c>
      <c r="F32" s="65">
        <v>0.9</v>
      </c>
      <c r="G32" s="76">
        <f t="shared" si="3"/>
        <v>180</v>
      </c>
      <c r="H32" s="70">
        <f>E32*D32*F32</f>
        <v>360</v>
      </c>
      <c r="I32" s="70">
        <f>H32/1.2</f>
        <v>300</v>
      </c>
    </row>
    <row r="33" spans="1:9" x14ac:dyDescent="0.25">
      <c r="A33" s="86" t="s">
        <v>66</v>
      </c>
      <c r="B33" s="67"/>
      <c r="C33" s="67"/>
      <c r="D33" s="68"/>
      <c r="E33" s="67"/>
      <c r="F33" s="69"/>
      <c r="G33" s="71">
        <f>SUM(G28:G30)</f>
        <v>990</v>
      </c>
      <c r="H33" s="67"/>
      <c r="I33" s="71">
        <f>SUM(I28:I30)</f>
        <v>4125</v>
      </c>
    </row>
    <row r="34" spans="1:9" x14ac:dyDescent="0.25">
      <c r="A34" s="87"/>
      <c r="B34" s="28"/>
      <c r="C34" s="28"/>
      <c r="D34" s="44"/>
      <c r="E34" s="28"/>
      <c r="F34" s="74"/>
      <c r="G34" s="74"/>
      <c r="H34" s="28"/>
      <c r="I34" s="75"/>
    </row>
    <row r="36" spans="1:9" ht="15.75" thickBot="1" x14ac:dyDescent="0.3">
      <c r="A36" s="80" t="s">
        <v>77</v>
      </c>
      <c r="B36" s="81">
        <f>SUM(B5:B33)</f>
        <v>28</v>
      </c>
      <c r="C36" s="79"/>
      <c r="D36" s="80"/>
      <c r="E36" s="79"/>
      <c r="F36" s="79"/>
      <c r="G36" s="81">
        <f>SUM(+G33+G26+G21+G16+G11+G7)</f>
        <v>3027.5</v>
      </c>
      <c r="H36" s="79"/>
      <c r="I36" s="81">
        <f>SUM(+I33+I26+I21+I16+I11+I7)</f>
        <v>18566.666666666664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F3B4F92-B65C-4FD6-8BA2-5E805F1073E6}"/>
</file>

<file path=customXml/itemProps2.xml><?xml version="1.0" encoding="utf-8"?>
<ds:datastoreItem xmlns:ds="http://schemas.openxmlformats.org/officeDocument/2006/customXml" ds:itemID="{753D421A-3424-4C8A-BD25-3B6718CD74ED}"/>
</file>

<file path=customXml/itemProps3.xml><?xml version="1.0" encoding="utf-8"?>
<ds:datastoreItem xmlns:ds="http://schemas.openxmlformats.org/officeDocument/2006/customXml" ds:itemID="{BD4EF527-AA7A-4DCB-AB2E-A3998E436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2016-01-17T22:52:56Z</dcterms:created>
  <dcterms:modified xsi:type="dcterms:W3CDTF">2016-05-23T06:09:53Z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