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ulture Company\Projects\Literature Commissions\Children's Lit Festival\"/>
    </mc:Choice>
  </mc:AlternateContent>
  <bookViews>
    <workbookView xWindow="1485" yWindow="360" windowWidth="24795" windowHeight="16155" tabRatio="500"/>
  </bookViews>
  <sheets>
    <sheet name="BUDGET" sheetId="1" r:id="rId1"/>
    <sheet name="SCHEDULE" sheetId="2" r:id="rId2"/>
    <sheet name="STAFF" sheetId="3" r:id="rId3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9" i="1" l="1"/>
  <c r="G121" i="1"/>
  <c r="G128" i="1" s="1"/>
  <c r="G44" i="1"/>
  <c r="G88" i="1" s="1"/>
  <c r="G47" i="1"/>
  <c r="G51" i="1"/>
  <c r="G52" i="1"/>
  <c r="G53" i="1"/>
  <c r="G54" i="1"/>
  <c r="G55" i="1"/>
  <c r="G57" i="1"/>
  <c r="G58" i="1"/>
  <c r="G59" i="1"/>
  <c r="G60" i="1"/>
  <c r="G61" i="1"/>
  <c r="G78" i="1"/>
  <c r="G91" i="1"/>
  <c r="G92" i="1"/>
  <c r="G117" i="1" s="1"/>
  <c r="G93" i="1"/>
  <c r="G99" i="1"/>
  <c r="G100" i="1"/>
  <c r="G101" i="1"/>
  <c r="G102" i="1"/>
  <c r="G103" i="1"/>
  <c r="G104" i="1"/>
  <c r="G113" i="1"/>
  <c r="G114" i="1"/>
  <c r="G115" i="1"/>
  <c r="G116" i="1"/>
  <c r="G122" i="1"/>
  <c r="C109" i="1"/>
  <c r="P36" i="3"/>
  <c r="O12" i="3"/>
  <c r="O36" i="3" s="1"/>
  <c r="L12" i="3"/>
  <c r="L36" i="3" s="1"/>
  <c r="I12" i="3"/>
  <c r="I36" i="3" s="1"/>
  <c r="F34" i="3"/>
  <c r="F33" i="3"/>
  <c r="F32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6" i="3" s="1"/>
</calcChain>
</file>

<file path=xl/sharedStrings.xml><?xml version="1.0" encoding="utf-8"?>
<sst xmlns="http://schemas.openxmlformats.org/spreadsheetml/2006/main" count="234" uniqueCount="186">
  <si>
    <t>Fencing</t>
    <phoneticPr fontId="4" type="noConversion"/>
  </si>
  <si>
    <t>Perimeter</t>
    <phoneticPr fontId="4" type="noConversion"/>
  </si>
  <si>
    <t>3.5m Heris</t>
    <phoneticPr fontId="4" type="noConversion"/>
  </si>
  <si>
    <t xml:space="preserve">1x 13 KvA </t>
    <phoneticPr fontId="4" type="noConversion"/>
  </si>
  <si>
    <t>Backstage</t>
    <phoneticPr fontId="4" type="noConversion"/>
  </si>
  <si>
    <t xml:space="preserve">1x 13 KvA </t>
    <phoneticPr fontId="4" type="noConversion"/>
  </si>
  <si>
    <t>1x cube</t>
    <phoneticPr fontId="4" type="noConversion"/>
  </si>
  <si>
    <t>1x cube</t>
    <phoneticPr fontId="4" type="noConversion"/>
  </si>
  <si>
    <t>1x dome</t>
    <phoneticPr fontId="4" type="noConversion"/>
  </si>
  <si>
    <t>1x 45 KvA</t>
    <phoneticPr fontId="4" type="noConversion"/>
  </si>
  <si>
    <t>1x Bigtop</t>
    <phoneticPr fontId="4" type="noConversion"/>
  </si>
  <si>
    <t>6x 1100 euro bins</t>
    <phoneticPr fontId="4" type="noConversion"/>
  </si>
  <si>
    <t>6x empties</t>
    <phoneticPr fontId="4" type="noConversion"/>
  </si>
  <si>
    <t>Litter pickers</t>
    <phoneticPr fontId="4" type="noConversion"/>
  </si>
  <si>
    <t>LITTER PICKERS</t>
    <phoneticPr fontId="4" type="noConversion"/>
  </si>
  <si>
    <t>LOST CHILDRENS WORKERS</t>
    <phoneticPr fontId="4" type="noConversion"/>
  </si>
  <si>
    <t>??</t>
    <phoneticPr fontId="4" type="noConversion"/>
  </si>
  <si>
    <t>Flooring</t>
  </si>
  <si>
    <t>1x 10mx10m inflatable dome</t>
    <phoneticPr fontId="4" type="noConversion"/>
  </si>
  <si>
    <t>Backstage</t>
    <phoneticPr fontId="4" type="noConversion"/>
  </si>
  <si>
    <t>6m x 9m Event Control/Production tent</t>
    <phoneticPr fontId="4" type="noConversion"/>
  </si>
  <si>
    <t>Cabin</t>
    <phoneticPr fontId="4" type="noConversion"/>
  </si>
  <si>
    <t xml:space="preserve">Communication </t>
    <phoneticPr fontId="4" type="noConversion"/>
  </si>
  <si>
    <t>2x extinguishers per smaller structure</t>
    <phoneticPr fontId="4" type="noConversion"/>
  </si>
  <si>
    <t>6x extinguishers for bigtop</t>
    <phoneticPr fontId="4" type="noConversion"/>
  </si>
  <si>
    <t>1x extinguisher per gen</t>
    <phoneticPr fontId="4" type="noConversion"/>
  </si>
  <si>
    <t>2x extinguisher Backstage area</t>
    <phoneticPr fontId="4" type="noConversion"/>
  </si>
  <si>
    <t>Fire fighting equipment</t>
    <phoneticPr fontId="4" type="noConversion"/>
  </si>
  <si>
    <t>min. 4 week hire</t>
    <phoneticPr fontId="4" type="noConversion"/>
  </si>
  <si>
    <t>64m Heris</t>
    <phoneticPr fontId="4" type="noConversion"/>
  </si>
  <si>
    <t>Scrim</t>
    <phoneticPr fontId="4" type="noConversion"/>
  </si>
  <si>
    <t>CREW</t>
    <phoneticPr fontId="4" type="noConversion"/>
  </si>
  <si>
    <t>Crew</t>
    <phoneticPr fontId="4" type="noConversion"/>
  </si>
  <si>
    <t>Fuel</t>
    <phoneticPr fontId="4" type="noConversion"/>
  </si>
  <si>
    <t>8x Radios</t>
    <phoneticPr fontId="4" type="noConversion"/>
  </si>
  <si>
    <t>Secure store</t>
    <phoneticPr fontId="4" type="noConversion"/>
  </si>
  <si>
    <t>DAY 5</t>
    <phoneticPr fontId="4" type="noConversion"/>
  </si>
  <si>
    <t xml:space="preserve"> </t>
    <phoneticPr fontId="4" type="noConversion"/>
  </si>
  <si>
    <t>DAY 6</t>
    <phoneticPr fontId="4" type="noConversion"/>
  </si>
  <si>
    <t>DAY 7</t>
    <phoneticPr fontId="4" type="noConversion"/>
  </si>
  <si>
    <t>DAY 8</t>
    <phoneticPr fontId="4" type="noConversion"/>
  </si>
  <si>
    <t>DAY 9</t>
    <phoneticPr fontId="4" type="noConversion"/>
  </si>
  <si>
    <t>DAY 10</t>
    <phoneticPr fontId="4" type="noConversion"/>
  </si>
  <si>
    <t>DAY 11</t>
    <phoneticPr fontId="4" type="noConversion"/>
  </si>
  <si>
    <t>20:30 - 08:00</t>
    <phoneticPr fontId="4" type="noConversion"/>
  </si>
  <si>
    <t>DAY 12</t>
    <phoneticPr fontId="4" type="noConversion"/>
  </si>
  <si>
    <t>FIRST AID</t>
    <phoneticPr fontId="4" type="noConversion"/>
  </si>
  <si>
    <t>SHOW ONLY</t>
    <phoneticPr fontId="4" type="noConversion"/>
  </si>
  <si>
    <t>2x plus medium first aid unit</t>
    <phoneticPr fontId="4" type="noConversion"/>
  </si>
  <si>
    <t>SCHEDULE</t>
    <phoneticPr fontId="4" type="noConversion"/>
  </si>
  <si>
    <t>DRAFT</t>
    <phoneticPr fontId="4" type="noConversion"/>
  </si>
  <si>
    <t>2 days</t>
    <phoneticPr fontId="4" type="noConversion"/>
  </si>
  <si>
    <t>Staging/Lighting/Sound - Awards Ceremony</t>
    <phoneticPr fontId="4" type="noConversion"/>
  </si>
  <si>
    <t>Awards Production</t>
    <phoneticPr fontId="4" type="noConversion"/>
  </si>
  <si>
    <t>Stage management</t>
    <phoneticPr fontId="4" type="noConversion"/>
  </si>
  <si>
    <t>Picnic Area</t>
    <phoneticPr fontId="4" type="noConversion"/>
  </si>
  <si>
    <t>Chairs</t>
    <phoneticPr fontId="4" type="noConversion"/>
  </si>
  <si>
    <t>UNIT PRICE</t>
    <phoneticPr fontId="4" type="noConversion"/>
  </si>
  <si>
    <t>NUMBERS</t>
    <phoneticPr fontId="4" type="noConversion"/>
  </si>
  <si>
    <t>Picnic tables</t>
    <phoneticPr fontId="4" type="noConversion"/>
  </si>
  <si>
    <t>10 days</t>
    <phoneticPr fontId="4" type="noConversion"/>
  </si>
  <si>
    <t>Toilets</t>
    <phoneticPr fontId="4" type="noConversion"/>
  </si>
  <si>
    <t>14x single unit</t>
    <phoneticPr fontId="4" type="noConversion"/>
  </si>
  <si>
    <t>4x Baby change/accessible</t>
    <phoneticPr fontId="4" type="noConversion"/>
  </si>
  <si>
    <t>6x services</t>
    <phoneticPr fontId="4" type="noConversion"/>
  </si>
  <si>
    <t>42m round blacked out Big Top plus flooring (board/carpet)</t>
    <phoneticPr fontId="4" type="noConversion"/>
  </si>
  <si>
    <t>Signage</t>
    <phoneticPr fontId="4" type="noConversion"/>
  </si>
  <si>
    <t>Waste Management</t>
    <phoneticPr fontId="4" type="noConversion"/>
  </si>
  <si>
    <t>Water - staff</t>
    <phoneticPr fontId="4" type="noConversion"/>
  </si>
  <si>
    <t>Staff/Crew/Artist Catering</t>
    <phoneticPr fontId="4" type="noConversion"/>
  </si>
  <si>
    <t>Power</t>
    <phoneticPr fontId="4" type="noConversion"/>
  </si>
  <si>
    <t>Site/Event</t>
    <phoneticPr fontId="4" type="noConversion"/>
  </si>
  <si>
    <t>Production</t>
    <phoneticPr fontId="4" type="noConversion"/>
  </si>
  <si>
    <t>Signage/Dressing/Branding</t>
    <phoneticPr fontId="4" type="noConversion"/>
  </si>
  <si>
    <t>1x 10mx10m inflatable cube</t>
    <phoneticPr fontId="4" type="noConversion"/>
  </si>
  <si>
    <t>Hire of inflatable cube</t>
    <phoneticPr fontId="4" type="noConversion"/>
  </si>
  <si>
    <t xml:space="preserve">Flooring </t>
    <phoneticPr fontId="4" type="noConversion"/>
  </si>
  <si>
    <t>Heater</t>
  </si>
  <si>
    <t>Hire of inflatable dome</t>
    <phoneticPr fontId="4" type="noConversion"/>
  </si>
  <si>
    <t>Hire of inflatable dome</t>
    <phoneticPr fontId="4" type="noConversion"/>
  </si>
  <si>
    <t>2x per small structure</t>
    <phoneticPr fontId="4" type="noConversion"/>
  </si>
  <si>
    <t>4x for large structure</t>
    <phoneticPr fontId="4" type="noConversion"/>
  </si>
  <si>
    <t>1x first aid</t>
    <phoneticPr fontId="4" type="noConversion"/>
  </si>
  <si>
    <t>Festival flags - picnic area</t>
    <phoneticPr fontId="4" type="noConversion"/>
  </si>
  <si>
    <t>Bunting</t>
    <phoneticPr fontId="4" type="noConversion"/>
  </si>
  <si>
    <t>225m custom print</t>
    <phoneticPr fontId="4" type="noConversion"/>
  </si>
  <si>
    <t>Toilets, entrance, exit, etc</t>
    <phoneticPr fontId="4" type="noConversion"/>
  </si>
  <si>
    <t>Welfare</t>
    <phoneticPr fontId="4" type="noConversion"/>
  </si>
  <si>
    <t>Information</t>
    <phoneticPr fontId="4" type="noConversion"/>
  </si>
  <si>
    <t>6mx 3m white clearspan marquee</t>
    <phoneticPr fontId="4" type="noConversion"/>
  </si>
  <si>
    <t>3mx3m white clearspan marquee</t>
    <phoneticPr fontId="4" type="noConversion"/>
  </si>
  <si>
    <t>NOT INCLUDED IN BUDGET</t>
    <phoneticPr fontId="4" type="noConversion"/>
  </si>
  <si>
    <t>Branded covers</t>
    <phoneticPr fontId="4" type="noConversion"/>
  </si>
  <si>
    <t>Seating and tables</t>
    <phoneticPr fontId="4" type="noConversion"/>
  </si>
  <si>
    <t>seating and tables</t>
    <phoneticPr fontId="4" type="noConversion"/>
  </si>
  <si>
    <t>VENUE</t>
    <phoneticPr fontId="4" type="noConversion"/>
  </si>
  <si>
    <t>East Park</t>
    <phoneticPr fontId="4" type="noConversion"/>
  </si>
  <si>
    <t>DATES</t>
    <phoneticPr fontId="4" type="noConversion"/>
  </si>
  <si>
    <t>June - 10 days</t>
    <phoneticPr fontId="4" type="noConversion"/>
  </si>
  <si>
    <t>SHOW TIMINGS</t>
    <phoneticPr fontId="4" type="noConversion"/>
  </si>
  <si>
    <t>10am to 8pm</t>
    <phoneticPr fontId="4" type="noConversion"/>
  </si>
  <si>
    <t>Hull Children's Literature Festival</t>
    <phoneticPr fontId="4" type="noConversion"/>
  </si>
  <si>
    <t>Area flags</t>
    <phoneticPr fontId="4" type="noConversion"/>
  </si>
  <si>
    <t>Security</t>
    <phoneticPr fontId="4" type="noConversion"/>
  </si>
  <si>
    <t>First Aid</t>
    <phoneticPr fontId="4" type="noConversion"/>
  </si>
  <si>
    <t>NOTES</t>
    <phoneticPr fontId="4" type="noConversion"/>
  </si>
  <si>
    <t>Capacity</t>
    <phoneticPr fontId="4" type="noConversion"/>
  </si>
  <si>
    <t>ELEMENTS</t>
    <phoneticPr fontId="4" type="noConversion"/>
  </si>
  <si>
    <t>Information Point</t>
    <phoneticPr fontId="4" type="noConversion"/>
  </si>
  <si>
    <t>Tent</t>
    <phoneticPr fontId="4" type="noConversion"/>
  </si>
  <si>
    <t>Tent</t>
    <phoneticPr fontId="4" type="noConversion"/>
  </si>
  <si>
    <t>Picnic area</t>
    <phoneticPr fontId="4" type="noConversion"/>
  </si>
  <si>
    <t>Toilets - baby change</t>
    <phoneticPr fontId="4" type="noConversion"/>
  </si>
  <si>
    <t>1x large structure</t>
    <phoneticPr fontId="4" type="noConversion"/>
  </si>
  <si>
    <t>4x smaller structures</t>
    <phoneticPr fontId="4" type="noConversion"/>
  </si>
  <si>
    <t xml:space="preserve">Big top </t>
    <phoneticPr fontId="4" type="noConversion"/>
  </si>
  <si>
    <t>Potential to host a large awards dinner one night at the start of the run</t>
    <phoneticPr fontId="4" type="noConversion"/>
  </si>
  <si>
    <t>inflatable</t>
    <phoneticPr fontId="4" type="noConversion"/>
  </si>
  <si>
    <t>Backstage storage area</t>
    <phoneticPr fontId="4" type="noConversion"/>
  </si>
  <si>
    <t>Dressing</t>
    <phoneticPr fontId="4" type="noConversion"/>
  </si>
  <si>
    <t>Security</t>
    <phoneticPr fontId="4" type="noConversion"/>
  </si>
  <si>
    <t>First aid</t>
    <phoneticPr fontId="4" type="noConversion"/>
  </si>
  <si>
    <t>Power</t>
    <phoneticPr fontId="4" type="noConversion"/>
  </si>
  <si>
    <t>AV in tents</t>
    <phoneticPr fontId="4" type="noConversion"/>
  </si>
  <si>
    <t>BUDGET</t>
    <phoneticPr fontId="4" type="noConversion"/>
  </si>
  <si>
    <t>H&amp;S equipment</t>
    <phoneticPr fontId="4" type="noConversion"/>
  </si>
  <si>
    <t>Large Big top - also available for awards evening</t>
    <phoneticPr fontId="4" type="noConversion"/>
  </si>
  <si>
    <t>ITEM</t>
    <phoneticPr fontId="4" type="noConversion"/>
  </si>
  <si>
    <t>HIRE PERIOD</t>
    <phoneticPr fontId="4" type="noConversion"/>
  </si>
  <si>
    <t>Flooring</t>
    <phoneticPr fontId="4" type="noConversion"/>
  </si>
  <si>
    <t>Plant</t>
    <phoneticPr fontId="4" type="noConversion"/>
  </si>
  <si>
    <t>Telehandler</t>
    <phoneticPr fontId="4" type="noConversion"/>
  </si>
  <si>
    <t>Production Management staffing</t>
    <phoneticPr fontId="4" type="noConversion"/>
  </si>
  <si>
    <t xml:space="preserve">Incidentals </t>
    <phoneticPr fontId="4" type="noConversion"/>
  </si>
  <si>
    <t>Contingency</t>
    <phoneticPr fontId="4" type="noConversion"/>
  </si>
  <si>
    <t>Insurance</t>
    <phoneticPr fontId="4" type="noConversion"/>
  </si>
  <si>
    <t>Parks fee</t>
    <phoneticPr fontId="4" type="noConversion"/>
  </si>
  <si>
    <t>AREA 1</t>
    <phoneticPr fontId="4" type="noConversion"/>
  </si>
  <si>
    <t>AREA 2</t>
    <phoneticPr fontId="4" type="noConversion"/>
  </si>
  <si>
    <t>AREA 3</t>
    <phoneticPr fontId="4" type="noConversion"/>
  </si>
  <si>
    <t>AREA 4</t>
    <phoneticPr fontId="4" type="noConversion"/>
  </si>
  <si>
    <t>AREA 5</t>
    <phoneticPr fontId="4" type="noConversion"/>
  </si>
  <si>
    <t>AREA 6</t>
    <phoneticPr fontId="4" type="noConversion"/>
  </si>
  <si>
    <t>AREA 7</t>
    <phoneticPr fontId="4" type="noConversion"/>
  </si>
  <si>
    <t>AREA 8</t>
    <phoneticPr fontId="4" type="noConversion"/>
  </si>
  <si>
    <t>Welfare - Lost Children's</t>
  </si>
  <si>
    <t>1x lost children's</t>
  </si>
  <si>
    <t>Lost Children and Vulnerable Adults</t>
  </si>
  <si>
    <t>TOTAL</t>
    <phoneticPr fontId="4" type="noConversion"/>
  </si>
  <si>
    <t>EXC VAT</t>
    <phoneticPr fontId="4" type="noConversion"/>
  </si>
  <si>
    <t>Heater</t>
    <phoneticPr fontId="4" type="noConversion"/>
  </si>
  <si>
    <t>Lighting</t>
  </si>
  <si>
    <t>Lighting</t>
    <phoneticPr fontId="4" type="noConversion"/>
  </si>
  <si>
    <t>PA system</t>
  </si>
  <si>
    <t>PA system</t>
    <phoneticPr fontId="4" type="noConversion"/>
  </si>
  <si>
    <t>12 days</t>
    <phoneticPr fontId="4" type="noConversion"/>
  </si>
  <si>
    <t>11 days</t>
  </si>
  <si>
    <t>11 days</t>
    <phoneticPr fontId="4" type="noConversion"/>
  </si>
  <si>
    <t>STAFFING</t>
    <phoneticPr fontId="4" type="noConversion"/>
  </si>
  <si>
    <t>DAY</t>
    <phoneticPr fontId="4" type="noConversion"/>
  </si>
  <si>
    <t>RIG</t>
    <phoneticPr fontId="4" type="noConversion"/>
  </si>
  <si>
    <t>RIG</t>
    <phoneticPr fontId="4" type="noConversion"/>
  </si>
  <si>
    <t>RIG</t>
    <phoneticPr fontId="4" type="noConversion"/>
  </si>
  <si>
    <t>SHOW</t>
    <phoneticPr fontId="4" type="noConversion"/>
  </si>
  <si>
    <t>DERIG</t>
    <phoneticPr fontId="4" type="noConversion"/>
  </si>
  <si>
    <t>DERIG</t>
    <phoneticPr fontId="4" type="noConversion"/>
  </si>
  <si>
    <t>08:00 - 18:00</t>
    <phoneticPr fontId="4" type="noConversion"/>
  </si>
  <si>
    <t>SECURITY</t>
    <phoneticPr fontId="4" type="noConversion"/>
  </si>
  <si>
    <t>HR</t>
    <phoneticPr fontId="4" type="noConversion"/>
  </si>
  <si>
    <t>NO</t>
    <phoneticPr fontId="4" type="noConversion"/>
  </si>
  <si>
    <t>COST PER HR</t>
    <phoneticPr fontId="4" type="noConversion"/>
  </si>
  <si>
    <t>18:00 - 08:00</t>
    <phoneticPr fontId="4" type="noConversion"/>
  </si>
  <si>
    <t>DAY -1</t>
    <phoneticPr fontId="4" type="noConversion"/>
  </si>
  <si>
    <t>DAY -2</t>
    <phoneticPr fontId="4" type="noConversion"/>
  </si>
  <si>
    <t>DAY -3</t>
    <phoneticPr fontId="4" type="noConversion"/>
  </si>
  <si>
    <t>08:00 - 18:00</t>
    <phoneticPr fontId="4" type="noConversion"/>
  </si>
  <si>
    <t>18:00 - 08:00</t>
    <phoneticPr fontId="4" type="noConversion"/>
  </si>
  <si>
    <t>08:00 - 18:00</t>
    <phoneticPr fontId="4" type="noConversion"/>
  </si>
  <si>
    <t>18:00 - 10:00</t>
    <phoneticPr fontId="4" type="noConversion"/>
  </si>
  <si>
    <t>09:30 - 20:30</t>
  </si>
  <si>
    <t>09:30 - 20:30</t>
    <phoneticPr fontId="4" type="noConversion"/>
  </si>
  <si>
    <t>20:30 - 09:30</t>
    <phoneticPr fontId="4" type="noConversion"/>
  </si>
  <si>
    <t>DAY 1</t>
    <phoneticPr fontId="4" type="noConversion"/>
  </si>
  <si>
    <t>DAY 2</t>
    <phoneticPr fontId="4" type="noConversion"/>
  </si>
  <si>
    <t>DAY 3</t>
    <phoneticPr fontId="4" type="noConversion"/>
  </si>
  <si>
    <t>DAY 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</si>
</sst>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b/>
      <sz val="14"/>
      <name val="Verdana"/>
    </font>
    <font>
      <b/>
      <sz val="16"/>
      <name val="Verdana"/>
    </font>
    <font>
      <b/>
      <u/>
      <sz val="10"/>
      <name val="Verdana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3" xfId="0" applyBorder="1"/>
    <xf numFmtId="164" fontId="0" fillId="0" borderId="0" xfId="0" applyNumberFormat="1"/>
    <xf numFmtId="164" fontId="0" fillId="0" borderId="1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4" xfId="0" applyNumberFormat="1" applyFill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164" fontId="0" fillId="0" borderId="15" xfId="0" applyNumberFormat="1" applyBorder="1"/>
    <xf numFmtId="164" fontId="0" fillId="0" borderId="1" xfId="0" applyNumberFormat="1" applyBorder="1"/>
    <xf numFmtId="164" fontId="0" fillId="0" borderId="14" xfId="0" applyNumberFormat="1" applyBorder="1"/>
    <xf numFmtId="0" fontId="2" fillId="0" borderId="0" xfId="0" applyFont="1" applyAlignment="1">
      <alignment wrapText="1"/>
    </xf>
    <xf numFmtId="0" fontId="6" fillId="0" borderId="0" xfId="0" applyFont="1"/>
    <xf numFmtId="0" fontId="3" fillId="0" borderId="2" xfId="0" applyFont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7" xfId="0" applyBorder="1"/>
    <xf numFmtId="164" fontId="0" fillId="0" borderId="18" xfId="0" applyNumberFormat="1" applyBorder="1"/>
    <xf numFmtId="0" fontId="1" fillId="0" borderId="10" xfId="0" applyFont="1" applyBorder="1"/>
    <xf numFmtId="0" fontId="1" fillId="0" borderId="0" xfId="0" applyFont="1"/>
    <xf numFmtId="0" fontId="7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G130" sqref="G130"/>
    </sheetView>
  </sheetViews>
  <sheetFormatPr defaultColWidth="11" defaultRowHeight="12.75" x14ac:dyDescent="0.2"/>
  <cols>
    <col min="1" max="1" width="36.375" bestFit="1" customWidth="1"/>
    <col min="2" max="2" width="20.375" style="1" customWidth="1"/>
    <col min="3" max="3" width="25.125" customWidth="1"/>
    <col min="7" max="7" width="18.625" style="28" customWidth="1"/>
  </cols>
  <sheetData>
    <row r="1" spans="1:7" ht="19.5" x14ac:dyDescent="0.25">
      <c r="A1" s="40" t="s">
        <v>101</v>
      </c>
    </row>
    <row r="3" spans="1:7" x14ac:dyDescent="0.2">
      <c r="A3" s="2" t="s">
        <v>95</v>
      </c>
      <c r="B3" s="39" t="s">
        <v>96</v>
      </c>
    </row>
    <row r="4" spans="1:7" x14ac:dyDescent="0.2">
      <c r="A4" s="2" t="s">
        <v>97</v>
      </c>
      <c r="B4" s="39" t="s">
        <v>98</v>
      </c>
    </row>
    <row r="5" spans="1:7" x14ac:dyDescent="0.2">
      <c r="A5" s="2" t="s">
        <v>99</v>
      </c>
      <c r="B5" s="39" t="s">
        <v>100</v>
      </c>
    </row>
    <row r="7" spans="1:7" x14ac:dyDescent="0.2">
      <c r="A7" t="s">
        <v>105</v>
      </c>
    </row>
    <row r="8" spans="1:7" x14ac:dyDescent="0.2">
      <c r="A8" t="s">
        <v>106</v>
      </c>
      <c r="B8" s="1">
        <v>1000</v>
      </c>
    </row>
    <row r="10" spans="1:7" ht="13.5" thickBot="1" x14ac:dyDescent="0.25">
      <c r="A10" t="s">
        <v>107</v>
      </c>
    </row>
    <row r="11" spans="1:7" x14ac:dyDescent="0.2">
      <c r="A11" s="6" t="s">
        <v>108</v>
      </c>
      <c r="B11" s="7" t="s">
        <v>109</v>
      </c>
      <c r="C11" s="8"/>
      <c r="D11" s="8"/>
      <c r="E11" s="8"/>
      <c r="F11" s="8"/>
      <c r="G11" s="30"/>
    </row>
    <row r="12" spans="1:7" x14ac:dyDescent="0.2">
      <c r="A12" s="9" t="s">
        <v>147</v>
      </c>
      <c r="B12" s="5" t="s">
        <v>110</v>
      </c>
      <c r="C12" s="4"/>
      <c r="D12" s="4"/>
      <c r="E12" s="4"/>
      <c r="F12" s="4"/>
      <c r="G12" s="31"/>
    </row>
    <row r="13" spans="1:7" x14ac:dyDescent="0.2">
      <c r="A13" s="9" t="s">
        <v>111</v>
      </c>
      <c r="B13" s="5" t="s">
        <v>111</v>
      </c>
      <c r="C13" s="4"/>
      <c r="D13" s="4"/>
      <c r="E13" s="4"/>
      <c r="F13" s="4"/>
      <c r="G13" s="31"/>
    </row>
    <row r="14" spans="1:7" x14ac:dyDescent="0.2">
      <c r="A14" s="9" t="s">
        <v>112</v>
      </c>
      <c r="B14" s="5"/>
      <c r="C14" s="4"/>
      <c r="D14" s="4"/>
      <c r="E14" s="4"/>
      <c r="F14" s="4"/>
      <c r="G14" s="31"/>
    </row>
    <row r="15" spans="1:7" x14ac:dyDescent="0.2">
      <c r="A15" s="9" t="s">
        <v>113</v>
      </c>
      <c r="B15" s="5" t="s">
        <v>115</v>
      </c>
      <c r="C15" s="4" t="s">
        <v>116</v>
      </c>
      <c r="D15" s="4"/>
      <c r="E15" s="4"/>
      <c r="F15" s="4"/>
      <c r="G15" s="31"/>
    </row>
    <row r="16" spans="1:7" x14ac:dyDescent="0.2">
      <c r="A16" s="9" t="s">
        <v>114</v>
      </c>
      <c r="B16" s="5" t="s">
        <v>117</v>
      </c>
      <c r="C16" s="4"/>
      <c r="D16" s="4"/>
      <c r="E16" s="4"/>
      <c r="F16" s="4"/>
      <c r="G16" s="31"/>
    </row>
    <row r="17" spans="1:7" x14ac:dyDescent="0.2">
      <c r="A17" s="9" t="s">
        <v>118</v>
      </c>
      <c r="B17" s="5"/>
      <c r="C17" s="4"/>
      <c r="D17" s="4"/>
      <c r="E17" s="4"/>
      <c r="F17" s="4"/>
      <c r="G17" s="31"/>
    </row>
    <row r="18" spans="1:7" x14ac:dyDescent="0.2">
      <c r="A18" s="9" t="s">
        <v>119</v>
      </c>
      <c r="B18" s="5"/>
      <c r="C18" s="4"/>
      <c r="D18" s="4"/>
      <c r="E18" s="4"/>
      <c r="F18" s="4"/>
      <c r="G18" s="31"/>
    </row>
    <row r="19" spans="1:7" x14ac:dyDescent="0.2">
      <c r="A19" s="9" t="s">
        <v>120</v>
      </c>
      <c r="B19" s="5"/>
      <c r="C19" s="4"/>
      <c r="D19" s="4"/>
      <c r="E19" s="4"/>
      <c r="F19" s="4"/>
      <c r="G19" s="31"/>
    </row>
    <row r="20" spans="1:7" x14ac:dyDescent="0.2">
      <c r="A20" s="9" t="s">
        <v>121</v>
      </c>
      <c r="B20" s="5"/>
      <c r="C20" s="4"/>
      <c r="D20" s="4"/>
      <c r="E20" s="4"/>
      <c r="F20" s="4"/>
      <c r="G20" s="31"/>
    </row>
    <row r="21" spans="1:7" x14ac:dyDescent="0.2">
      <c r="A21" s="9" t="s">
        <v>122</v>
      </c>
      <c r="B21" s="5"/>
      <c r="C21" s="4"/>
      <c r="D21" s="4"/>
      <c r="E21" s="4"/>
      <c r="F21" s="4"/>
      <c r="G21" s="31"/>
    </row>
    <row r="22" spans="1:7" x14ac:dyDescent="0.2">
      <c r="A22" s="9" t="s">
        <v>123</v>
      </c>
      <c r="B22" s="5"/>
      <c r="C22" s="4"/>
      <c r="D22" s="4"/>
      <c r="E22" s="4"/>
      <c r="F22" s="4"/>
      <c r="G22" s="31"/>
    </row>
    <row r="23" spans="1:7" ht="13.5" thickBot="1" x14ac:dyDescent="0.25">
      <c r="A23" s="10" t="s">
        <v>125</v>
      </c>
      <c r="B23" s="11"/>
      <c r="C23" s="12"/>
      <c r="D23" s="12"/>
      <c r="E23" s="12"/>
      <c r="F23" s="12"/>
      <c r="G23" s="32"/>
    </row>
    <row r="25" spans="1:7" ht="13.5" thickBot="1" x14ac:dyDescent="0.25">
      <c r="A25" t="s">
        <v>91</v>
      </c>
    </row>
    <row r="26" spans="1:7" x14ac:dyDescent="0.2">
      <c r="A26" s="6" t="s">
        <v>92</v>
      </c>
      <c r="B26" s="7">
        <v>4000</v>
      </c>
      <c r="C26" s="8"/>
      <c r="D26" s="8"/>
      <c r="E26" s="8"/>
      <c r="F26" s="8"/>
      <c r="G26" s="30"/>
    </row>
    <row r="27" spans="1:7" x14ac:dyDescent="0.2">
      <c r="A27" s="9" t="s">
        <v>132</v>
      </c>
      <c r="B27" s="5"/>
      <c r="C27" s="4"/>
      <c r="D27" s="4"/>
      <c r="E27" s="4"/>
      <c r="F27" s="4"/>
      <c r="G27" s="31"/>
    </row>
    <row r="28" spans="1:7" x14ac:dyDescent="0.2">
      <c r="A28" s="9" t="s">
        <v>136</v>
      </c>
      <c r="B28" s="5"/>
      <c r="C28" s="4"/>
      <c r="D28" s="4"/>
      <c r="E28" s="4"/>
      <c r="F28" s="4"/>
      <c r="G28" s="31"/>
    </row>
    <row r="29" spans="1:7" x14ac:dyDescent="0.2">
      <c r="A29" s="9" t="s">
        <v>135</v>
      </c>
      <c r="B29" s="5"/>
      <c r="C29" s="4"/>
      <c r="D29" s="4"/>
      <c r="E29" s="4"/>
      <c r="F29" s="4"/>
      <c r="G29" s="31"/>
    </row>
    <row r="30" spans="1:7" x14ac:dyDescent="0.2">
      <c r="A30" s="9" t="s">
        <v>133</v>
      </c>
      <c r="B30" s="5"/>
      <c r="C30" s="4"/>
      <c r="D30" s="4"/>
      <c r="E30" s="4"/>
      <c r="F30" s="4"/>
      <c r="G30" s="31"/>
    </row>
    <row r="31" spans="1:7" ht="13.5" thickBot="1" x14ac:dyDescent="0.25">
      <c r="A31" s="10" t="s">
        <v>134</v>
      </c>
      <c r="B31" s="11"/>
      <c r="C31" s="12"/>
      <c r="D31" s="12"/>
      <c r="E31" s="12"/>
      <c r="F31" s="12"/>
      <c r="G31" s="32"/>
    </row>
    <row r="36" spans="1:7" x14ac:dyDescent="0.2">
      <c r="A36" t="s">
        <v>124</v>
      </c>
    </row>
    <row r="37" spans="1:7" ht="18.75" thickBot="1" x14ac:dyDescent="0.3">
      <c r="A37" s="3" t="s">
        <v>72</v>
      </c>
    </row>
    <row r="38" spans="1:7" ht="13.5" thickBot="1" x14ac:dyDescent="0.25">
      <c r="A38" s="46" t="s">
        <v>137</v>
      </c>
      <c r="B38" s="23" t="s">
        <v>127</v>
      </c>
      <c r="C38" s="24" t="s">
        <v>128</v>
      </c>
      <c r="D38" s="24" t="s">
        <v>57</v>
      </c>
      <c r="E38" s="24" t="s">
        <v>58</v>
      </c>
      <c r="F38" s="24"/>
      <c r="G38" s="29"/>
    </row>
    <row r="39" spans="1:7" x14ac:dyDescent="0.2">
      <c r="A39" s="6" t="s">
        <v>126</v>
      </c>
      <c r="B39" s="7"/>
      <c r="C39" s="8"/>
      <c r="D39" s="8"/>
      <c r="E39" s="8"/>
      <c r="F39" s="8"/>
      <c r="G39" s="30"/>
    </row>
    <row r="40" spans="1:7" ht="38.25" x14ac:dyDescent="0.2">
      <c r="A40" s="9"/>
      <c r="B40" s="5" t="s">
        <v>65</v>
      </c>
      <c r="C40" s="4" t="s">
        <v>155</v>
      </c>
      <c r="D40" s="4"/>
      <c r="E40" s="4"/>
      <c r="F40" s="4"/>
      <c r="G40" s="31">
        <v>12000</v>
      </c>
    </row>
    <row r="41" spans="1:7" x14ac:dyDescent="0.2">
      <c r="A41" s="9"/>
      <c r="B41" s="5" t="s">
        <v>129</v>
      </c>
      <c r="C41" s="4"/>
      <c r="D41" s="4"/>
      <c r="E41" s="4"/>
      <c r="F41" s="4"/>
      <c r="G41" s="31">
        <v>6550</v>
      </c>
    </row>
    <row r="42" spans="1:7" ht="25.5" x14ac:dyDescent="0.2">
      <c r="A42" s="9" t="s">
        <v>53</v>
      </c>
      <c r="B42" s="5" t="s">
        <v>52</v>
      </c>
      <c r="C42" s="4" t="s">
        <v>51</v>
      </c>
      <c r="D42" s="4"/>
      <c r="E42" s="4"/>
      <c r="F42" s="4"/>
      <c r="G42" s="31">
        <v>12000</v>
      </c>
    </row>
    <row r="43" spans="1:7" x14ac:dyDescent="0.2">
      <c r="A43" s="9"/>
      <c r="B43" s="5" t="s">
        <v>54</v>
      </c>
      <c r="C43" s="4"/>
      <c r="D43" s="4"/>
      <c r="E43" s="4"/>
      <c r="F43" s="4"/>
      <c r="G43" s="31">
        <v>800</v>
      </c>
    </row>
    <row r="44" spans="1:7" ht="15.95" customHeight="1" thickBot="1" x14ac:dyDescent="0.25">
      <c r="A44" s="10"/>
      <c r="B44" s="11" t="s">
        <v>56</v>
      </c>
      <c r="C44" s="12"/>
      <c r="D44" s="12">
        <v>4</v>
      </c>
      <c r="E44" s="12">
        <v>500</v>
      </c>
      <c r="F44" s="12"/>
      <c r="G44" s="32">
        <f>SUM(D44*E44)</f>
        <v>2000</v>
      </c>
    </row>
    <row r="45" spans="1:7" ht="15.95" customHeight="1" x14ac:dyDescent="0.2"/>
    <row r="46" spans="1:7" ht="15.95" customHeight="1" thickBot="1" x14ac:dyDescent="0.25">
      <c r="A46" s="47" t="s">
        <v>138</v>
      </c>
    </row>
    <row r="47" spans="1:7" ht="15.95" customHeight="1" thickBot="1" x14ac:dyDescent="0.25">
      <c r="A47" s="22" t="s">
        <v>55</v>
      </c>
      <c r="B47" s="23" t="s">
        <v>59</v>
      </c>
      <c r="C47" s="24" t="s">
        <v>60</v>
      </c>
      <c r="D47" s="24">
        <v>30</v>
      </c>
      <c r="E47" s="24">
        <v>50</v>
      </c>
      <c r="F47" s="24"/>
      <c r="G47" s="29">
        <f>SUM(D47*E47)</f>
        <v>1500</v>
      </c>
    </row>
    <row r="48" spans="1:7" ht="15.95" customHeight="1" x14ac:dyDescent="0.2"/>
    <row r="49" spans="1:7" ht="15.95" customHeight="1" x14ac:dyDescent="0.2"/>
    <row r="50" spans="1:7" ht="15.95" customHeight="1" thickBot="1" x14ac:dyDescent="0.25">
      <c r="A50" s="47" t="s">
        <v>139</v>
      </c>
    </row>
    <row r="51" spans="1:7" ht="15.95" customHeight="1" x14ac:dyDescent="0.2">
      <c r="A51" s="15" t="s">
        <v>74</v>
      </c>
      <c r="B51" s="16" t="s">
        <v>75</v>
      </c>
      <c r="C51" s="17" t="s">
        <v>157</v>
      </c>
      <c r="D51" s="17">
        <v>650</v>
      </c>
      <c r="E51" s="17"/>
      <c r="F51" s="17"/>
      <c r="G51" s="33">
        <f>SUM(11*650)</f>
        <v>7150</v>
      </c>
    </row>
    <row r="52" spans="1:7" ht="15.95" customHeight="1" x14ac:dyDescent="0.2">
      <c r="A52" s="18"/>
      <c r="B52" s="14" t="s">
        <v>76</v>
      </c>
      <c r="C52" s="13"/>
      <c r="D52" s="13">
        <v>500</v>
      </c>
      <c r="E52" s="13">
        <v>1</v>
      </c>
      <c r="F52" s="13"/>
      <c r="G52" s="34">
        <f>SUM(E52*D52)</f>
        <v>500</v>
      </c>
    </row>
    <row r="53" spans="1:7" ht="15.95" customHeight="1" x14ac:dyDescent="0.2">
      <c r="A53" s="18"/>
      <c r="B53" s="14" t="s">
        <v>150</v>
      </c>
      <c r="C53" s="13"/>
      <c r="D53" s="13">
        <v>150</v>
      </c>
      <c r="E53" s="13">
        <v>1</v>
      </c>
      <c r="F53" s="13"/>
      <c r="G53" s="34">
        <f>SUM(E53*D53)</f>
        <v>150</v>
      </c>
    </row>
    <row r="54" spans="1:7" ht="15.95" customHeight="1" x14ac:dyDescent="0.2">
      <c r="A54" s="18"/>
      <c r="B54" s="14" t="s">
        <v>152</v>
      </c>
      <c r="C54" s="13"/>
      <c r="D54" s="13">
        <v>120</v>
      </c>
      <c r="E54" s="13">
        <v>1</v>
      </c>
      <c r="F54" s="13"/>
      <c r="G54" s="34">
        <f>SUM(E54*D54)</f>
        <v>120</v>
      </c>
    </row>
    <row r="55" spans="1:7" ht="15.95" customHeight="1" thickBot="1" x14ac:dyDescent="0.25">
      <c r="A55" s="19"/>
      <c r="B55" s="20" t="s">
        <v>154</v>
      </c>
      <c r="C55" s="21"/>
      <c r="D55" s="21">
        <v>500</v>
      </c>
      <c r="E55" s="21">
        <v>1</v>
      </c>
      <c r="F55" s="21"/>
      <c r="G55" s="35">
        <f>SUM(E55*D55)</f>
        <v>500</v>
      </c>
    </row>
    <row r="56" spans="1:7" ht="15.95" customHeight="1" thickBot="1" x14ac:dyDescent="0.25">
      <c r="A56" s="47" t="s">
        <v>140</v>
      </c>
    </row>
    <row r="57" spans="1:7" ht="15.95" customHeight="1" x14ac:dyDescent="0.2">
      <c r="A57" s="6" t="s">
        <v>74</v>
      </c>
      <c r="B57" s="7" t="s">
        <v>75</v>
      </c>
      <c r="C57" s="8" t="s">
        <v>157</v>
      </c>
      <c r="D57" s="8">
        <v>650</v>
      </c>
      <c r="E57" s="8"/>
      <c r="F57" s="8"/>
      <c r="G57" s="30">
        <f>SUM(11*650)</f>
        <v>7150</v>
      </c>
    </row>
    <row r="58" spans="1:7" ht="15.95" customHeight="1" x14ac:dyDescent="0.2">
      <c r="A58" s="9"/>
      <c r="B58" s="5" t="s">
        <v>76</v>
      </c>
      <c r="C58" s="4"/>
      <c r="D58" s="4">
        <v>500</v>
      </c>
      <c r="E58" s="4">
        <v>1</v>
      </c>
      <c r="F58" s="4"/>
      <c r="G58" s="31">
        <f>SUM(E58*D58)</f>
        <v>500</v>
      </c>
    </row>
    <row r="59" spans="1:7" ht="15.95" customHeight="1" x14ac:dyDescent="0.2">
      <c r="A59" s="9"/>
      <c r="B59" s="5" t="s">
        <v>150</v>
      </c>
      <c r="C59" s="4"/>
      <c r="D59" s="4">
        <v>150</v>
      </c>
      <c r="E59" s="4">
        <v>1</v>
      </c>
      <c r="F59" s="4"/>
      <c r="G59" s="31">
        <f>SUM(E59*D59)</f>
        <v>150</v>
      </c>
    </row>
    <row r="60" spans="1:7" ht="15.95" customHeight="1" x14ac:dyDescent="0.2">
      <c r="A60" s="9"/>
      <c r="B60" s="5" t="s">
        <v>152</v>
      </c>
      <c r="C60" s="4"/>
      <c r="D60" s="4">
        <v>120</v>
      </c>
      <c r="E60" s="4">
        <v>1</v>
      </c>
      <c r="F60" s="4"/>
      <c r="G60" s="31">
        <f>SUM(E60*D60)</f>
        <v>120</v>
      </c>
    </row>
    <row r="61" spans="1:7" ht="15.95" customHeight="1" thickBot="1" x14ac:dyDescent="0.25">
      <c r="A61" s="10"/>
      <c r="B61" s="11" t="s">
        <v>154</v>
      </c>
      <c r="C61" s="12"/>
      <c r="D61" s="12">
        <v>500</v>
      </c>
      <c r="E61" s="12">
        <v>1</v>
      </c>
      <c r="F61" s="12"/>
      <c r="G61" s="32">
        <f>SUM(E61*D61)</f>
        <v>500</v>
      </c>
    </row>
    <row r="62" spans="1:7" ht="15.95" customHeight="1" x14ac:dyDescent="0.2"/>
    <row r="63" spans="1:7" ht="15.95" customHeight="1" thickBot="1" x14ac:dyDescent="0.25">
      <c r="A63" s="47" t="s">
        <v>141</v>
      </c>
    </row>
    <row r="64" spans="1:7" ht="15.95" customHeight="1" x14ac:dyDescent="0.2">
      <c r="A64" s="6" t="s">
        <v>18</v>
      </c>
      <c r="B64" s="7" t="s">
        <v>79</v>
      </c>
      <c r="C64" s="8" t="s">
        <v>156</v>
      </c>
      <c r="D64" s="8">
        <v>650</v>
      </c>
      <c r="E64" s="8"/>
      <c r="F64" s="8"/>
      <c r="G64" s="30">
        <v>7150</v>
      </c>
    </row>
    <row r="65" spans="1:7" ht="15.95" customHeight="1" x14ac:dyDescent="0.2">
      <c r="A65" s="9"/>
      <c r="B65" s="5" t="s">
        <v>17</v>
      </c>
      <c r="C65" s="4"/>
      <c r="D65" s="4">
        <v>500</v>
      </c>
      <c r="E65" s="4">
        <v>1</v>
      </c>
      <c r="F65" s="4"/>
      <c r="G65" s="31">
        <v>500</v>
      </c>
    </row>
    <row r="66" spans="1:7" ht="15.95" customHeight="1" x14ac:dyDescent="0.2">
      <c r="A66" s="9"/>
      <c r="B66" s="5" t="s">
        <v>77</v>
      </c>
      <c r="C66" s="4"/>
      <c r="D66" s="4">
        <v>150</v>
      </c>
      <c r="E66" s="4">
        <v>1</v>
      </c>
      <c r="F66" s="4"/>
      <c r="G66" s="31">
        <v>150</v>
      </c>
    </row>
    <row r="67" spans="1:7" ht="15.95" customHeight="1" x14ac:dyDescent="0.2">
      <c r="A67" s="9"/>
      <c r="B67" s="5" t="s">
        <v>151</v>
      </c>
      <c r="C67" s="4"/>
      <c r="D67" s="4">
        <v>120</v>
      </c>
      <c r="E67" s="4">
        <v>1</v>
      </c>
      <c r="F67" s="4"/>
      <c r="G67" s="31">
        <v>120</v>
      </c>
    </row>
    <row r="68" spans="1:7" ht="15.95" customHeight="1" thickBot="1" x14ac:dyDescent="0.25">
      <c r="A68" s="10"/>
      <c r="B68" s="11" t="s">
        <v>153</v>
      </c>
      <c r="C68" s="12"/>
      <c r="D68" s="12">
        <v>500</v>
      </c>
      <c r="E68" s="12">
        <v>1</v>
      </c>
      <c r="F68" s="12"/>
      <c r="G68" s="32">
        <v>500</v>
      </c>
    </row>
    <row r="69" spans="1:7" ht="15.95" customHeight="1" x14ac:dyDescent="0.2"/>
    <row r="70" spans="1:7" ht="15.95" customHeight="1" thickBot="1" x14ac:dyDescent="0.25">
      <c r="A70" s="47" t="s">
        <v>142</v>
      </c>
    </row>
    <row r="71" spans="1:7" ht="15.95" customHeight="1" x14ac:dyDescent="0.2">
      <c r="A71" s="6" t="s">
        <v>18</v>
      </c>
      <c r="B71" s="7" t="s">
        <v>78</v>
      </c>
      <c r="C71" s="8" t="s">
        <v>156</v>
      </c>
      <c r="D71" s="8">
        <v>650</v>
      </c>
      <c r="E71" s="8"/>
      <c r="F71" s="8"/>
      <c r="G71" s="30">
        <v>7150</v>
      </c>
    </row>
    <row r="72" spans="1:7" ht="15.95" customHeight="1" x14ac:dyDescent="0.2">
      <c r="A72" s="9"/>
      <c r="B72" s="5" t="s">
        <v>17</v>
      </c>
      <c r="C72" s="4"/>
      <c r="D72" s="4">
        <v>500</v>
      </c>
      <c r="E72" s="4">
        <v>1</v>
      </c>
      <c r="F72" s="4"/>
      <c r="G72" s="31">
        <v>500</v>
      </c>
    </row>
    <row r="73" spans="1:7" x14ac:dyDescent="0.2">
      <c r="A73" s="9"/>
      <c r="B73" s="5" t="s">
        <v>77</v>
      </c>
      <c r="C73" s="4"/>
      <c r="D73" s="4">
        <v>150</v>
      </c>
      <c r="E73" s="4">
        <v>1</v>
      </c>
      <c r="F73" s="4"/>
      <c r="G73" s="31">
        <v>150</v>
      </c>
    </row>
    <row r="74" spans="1:7" x14ac:dyDescent="0.2">
      <c r="A74" s="9"/>
      <c r="B74" s="5" t="s">
        <v>151</v>
      </c>
      <c r="C74" s="4"/>
      <c r="D74" s="4">
        <v>120</v>
      </c>
      <c r="E74" s="4">
        <v>1</v>
      </c>
      <c r="F74" s="4"/>
      <c r="G74" s="31">
        <v>120</v>
      </c>
    </row>
    <row r="75" spans="1:7" ht="13.5" thickBot="1" x14ac:dyDescent="0.25">
      <c r="A75" s="10"/>
      <c r="B75" s="11" t="s">
        <v>153</v>
      </c>
      <c r="C75" s="12"/>
      <c r="D75" s="12">
        <v>500</v>
      </c>
      <c r="E75" s="12">
        <v>1</v>
      </c>
      <c r="F75" s="12"/>
      <c r="G75" s="32">
        <v>500</v>
      </c>
    </row>
    <row r="77" spans="1:7" ht="13.5" thickBot="1" x14ac:dyDescent="0.25">
      <c r="A77" s="47" t="s">
        <v>143</v>
      </c>
    </row>
    <row r="78" spans="1:7" ht="38.25" x14ac:dyDescent="0.2">
      <c r="A78" s="6" t="s">
        <v>19</v>
      </c>
      <c r="B78" s="7" t="s">
        <v>20</v>
      </c>
      <c r="C78" s="8"/>
      <c r="D78" s="8">
        <v>360</v>
      </c>
      <c r="E78" s="8"/>
      <c r="F78" s="8"/>
      <c r="G78" s="30">
        <f>SUM(360*2)</f>
        <v>720</v>
      </c>
    </row>
    <row r="79" spans="1:7" x14ac:dyDescent="0.2">
      <c r="A79" s="9"/>
      <c r="B79" s="5" t="s">
        <v>21</v>
      </c>
      <c r="C79" s="4" t="s">
        <v>35</v>
      </c>
      <c r="D79" s="4" t="s">
        <v>28</v>
      </c>
      <c r="E79" s="4"/>
      <c r="F79" s="4"/>
      <c r="G79" s="31">
        <v>426</v>
      </c>
    </row>
    <row r="80" spans="1:7" x14ac:dyDescent="0.2">
      <c r="A80" s="9"/>
      <c r="B80" s="5" t="s">
        <v>0</v>
      </c>
      <c r="C80" s="4"/>
      <c r="D80" s="4" t="s">
        <v>29</v>
      </c>
      <c r="E80" s="4"/>
      <c r="F80" s="4"/>
      <c r="G80" s="31">
        <v>130</v>
      </c>
    </row>
    <row r="81" spans="1:7" x14ac:dyDescent="0.2">
      <c r="A81" s="9"/>
      <c r="B81" s="5" t="s">
        <v>30</v>
      </c>
      <c r="C81" s="4"/>
      <c r="D81" s="4"/>
      <c r="E81" s="4"/>
      <c r="F81" s="4"/>
      <c r="G81" s="31">
        <v>800</v>
      </c>
    </row>
    <row r="82" spans="1:7" ht="13.5" thickBot="1" x14ac:dyDescent="0.25">
      <c r="A82" s="10"/>
      <c r="B82" s="11" t="s">
        <v>94</v>
      </c>
      <c r="C82" s="12"/>
      <c r="D82" s="12"/>
      <c r="E82" s="12"/>
      <c r="F82" s="12"/>
      <c r="G82" s="32">
        <v>150</v>
      </c>
    </row>
    <row r="84" spans="1:7" ht="13.5" thickBot="1" x14ac:dyDescent="0.25">
      <c r="A84" s="47" t="s">
        <v>144</v>
      </c>
    </row>
    <row r="85" spans="1:7" ht="25.5" x14ac:dyDescent="0.2">
      <c r="A85" s="6" t="s">
        <v>87</v>
      </c>
      <c r="B85" s="7" t="s">
        <v>89</v>
      </c>
      <c r="C85" s="8"/>
      <c r="D85" s="8">
        <v>200</v>
      </c>
      <c r="E85" s="8"/>
      <c r="F85" s="8"/>
      <c r="G85" s="30">
        <v>400</v>
      </c>
    </row>
    <row r="86" spans="1:7" ht="25.5" x14ac:dyDescent="0.2">
      <c r="A86" s="9" t="s">
        <v>88</v>
      </c>
      <c r="B86" s="5" t="s">
        <v>90</v>
      </c>
      <c r="C86" s="4"/>
      <c r="D86" s="4">
        <v>150</v>
      </c>
      <c r="E86" s="4"/>
      <c r="F86" s="4"/>
      <c r="G86" s="31">
        <v>300</v>
      </c>
    </row>
    <row r="87" spans="1:7" ht="13.5" thickBot="1" x14ac:dyDescent="0.25">
      <c r="A87" s="10" t="s">
        <v>93</v>
      </c>
      <c r="B87" s="11"/>
      <c r="C87" s="12"/>
      <c r="D87" s="12"/>
      <c r="E87" s="12"/>
      <c r="F87" s="12"/>
      <c r="G87" s="32">
        <v>400</v>
      </c>
    </row>
    <row r="88" spans="1:7" x14ac:dyDescent="0.2">
      <c r="G88" s="28">
        <f>SUM(G38:G87)</f>
        <v>71856</v>
      </c>
    </row>
    <row r="90" spans="1:7" ht="18.75" thickBot="1" x14ac:dyDescent="0.3">
      <c r="A90" s="3" t="s">
        <v>71</v>
      </c>
    </row>
    <row r="91" spans="1:7" x14ac:dyDescent="0.2">
      <c r="A91" s="6" t="s">
        <v>61</v>
      </c>
      <c r="B91" s="7" t="s">
        <v>62</v>
      </c>
      <c r="C91" s="8"/>
      <c r="D91" s="8">
        <v>38</v>
      </c>
      <c r="E91" s="8">
        <v>14</v>
      </c>
      <c r="F91" s="8"/>
      <c r="G91" s="30">
        <f>SUM(D91*E91)</f>
        <v>532</v>
      </c>
    </row>
    <row r="92" spans="1:7" ht="25.5" x14ac:dyDescent="0.2">
      <c r="A92" s="9"/>
      <c r="B92" s="5" t="s">
        <v>63</v>
      </c>
      <c r="C92" s="4"/>
      <c r="D92" s="4">
        <v>80</v>
      </c>
      <c r="E92" s="4">
        <v>4</v>
      </c>
      <c r="F92" s="4"/>
      <c r="G92" s="31">
        <f>SUM(D92*E92)</f>
        <v>320</v>
      </c>
    </row>
    <row r="93" spans="1:7" ht="13.5" thickBot="1" x14ac:dyDescent="0.25">
      <c r="A93" s="27"/>
      <c r="B93" s="26" t="s">
        <v>64</v>
      </c>
      <c r="C93" s="25"/>
      <c r="D93" s="25">
        <v>200</v>
      </c>
      <c r="E93" s="25">
        <v>6</v>
      </c>
      <c r="F93" s="25"/>
      <c r="G93" s="36">
        <f>SUM(D93*E93)</f>
        <v>1200</v>
      </c>
    </row>
    <row r="94" spans="1:7" x14ac:dyDescent="0.2">
      <c r="A94" s="6" t="s">
        <v>67</v>
      </c>
      <c r="B94" s="7" t="s">
        <v>11</v>
      </c>
      <c r="C94" s="8" t="s">
        <v>12</v>
      </c>
      <c r="D94" s="8"/>
      <c r="E94" s="8"/>
      <c r="F94" s="8"/>
      <c r="G94" s="30">
        <v>900</v>
      </c>
    </row>
    <row r="95" spans="1:7" x14ac:dyDescent="0.2">
      <c r="A95" s="27"/>
      <c r="B95" s="26" t="s">
        <v>13</v>
      </c>
      <c r="C95" s="25"/>
      <c r="D95" s="25"/>
      <c r="E95" s="25"/>
      <c r="F95" s="25"/>
      <c r="G95" s="36">
        <v>1056</v>
      </c>
    </row>
    <row r="96" spans="1:7" x14ac:dyDescent="0.2">
      <c r="A96" s="4" t="s">
        <v>145</v>
      </c>
      <c r="B96" s="5"/>
      <c r="C96" s="4"/>
      <c r="D96" s="4"/>
      <c r="E96" s="4"/>
      <c r="F96" s="4"/>
      <c r="G96" s="37">
        <v>2420</v>
      </c>
    </row>
    <row r="97" spans="1:7" x14ac:dyDescent="0.2">
      <c r="A97" s="4" t="s">
        <v>68</v>
      </c>
      <c r="B97" s="5"/>
      <c r="C97" s="4"/>
      <c r="D97" s="4"/>
      <c r="E97" s="4"/>
      <c r="F97" s="4"/>
      <c r="G97" s="37">
        <v>500</v>
      </c>
    </row>
    <row r="98" spans="1:7" ht="13.5" thickBot="1" x14ac:dyDescent="0.25">
      <c r="A98" s="25" t="s">
        <v>69</v>
      </c>
      <c r="B98" s="26"/>
      <c r="C98" s="25"/>
      <c r="D98" s="25"/>
      <c r="E98" s="25"/>
      <c r="F98" s="25"/>
      <c r="G98" s="38" t="s">
        <v>16</v>
      </c>
    </row>
    <row r="99" spans="1:7" x14ac:dyDescent="0.2">
      <c r="A99" s="6" t="s">
        <v>70</v>
      </c>
      <c r="B99" s="7" t="s">
        <v>3</v>
      </c>
      <c r="C99" s="8" t="s">
        <v>4</v>
      </c>
      <c r="D99" s="8">
        <v>450</v>
      </c>
      <c r="E99" s="8"/>
      <c r="F99" s="8"/>
      <c r="G99" s="30">
        <f t="shared" ref="G99:G104" si="0">SUM(D99*2)</f>
        <v>900</v>
      </c>
    </row>
    <row r="100" spans="1:7" x14ac:dyDescent="0.2">
      <c r="A100" s="9"/>
      <c r="B100" s="5" t="s">
        <v>5</v>
      </c>
      <c r="C100" s="4" t="s">
        <v>6</v>
      </c>
      <c r="D100" s="4">
        <v>450</v>
      </c>
      <c r="E100" s="4"/>
      <c r="F100" s="4"/>
      <c r="G100" s="31">
        <f t="shared" si="0"/>
        <v>900</v>
      </c>
    </row>
    <row r="101" spans="1:7" x14ac:dyDescent="0.2">
      <c r="A101" s="9"/>
      <c r="B101" s="5" t="s">
        <v>5</v>
      </c>
      <c r="C101" s="4" t="s">
        <v>7</v>
      </c>
      <c r="D101" s="4">
        <v>450</v>
      </c>
      <c r="E101" s="4"/>
      <c r="F101" s="4"/>
      <c r="G101" s="31">
        <f t="shared" si="0"/>
        <v>900</v>
      </c>
    </row>
    <row r="102" spans="1:7" x14ac:dyDescent="0.2">
      <c r="A102" s="9"/>
      <c r="B102" s="5" t="s">
        <v>5</v>
      </c>
      <c r="C102" s="4" t="s">
        <v>8</v>
      </c>
      <c r="D102" s="4">
        <v>450</v>
      </c>
      <c r="E102" s="4"/>
      <c r="F102" s="4"/>
      <c r="G102" s="31">
        <f t="shared" si="0"/>
        <v>900</v>
      </c>
    </row>
    <row r="103" spans="1:7" x14ac:dyDescent="0.2">
      <c r="A103" s="9"/>
      <c r="B103" s="5" t="s">
        <v>5</v>
      </c>
      <c r="C103" s="4" t="s">
        <v>8</v>
      </c>
      <c r="D103" s="4">
        <v>450</v>
      </c>
      <c r="E103" s="4"/>
      <c r="F103" s="4"/>
      <c r="G103" s="31">
        <f t="shared" si="0"/>
        <v>900</v>
      </c>
    </row>
    <row r="104" spans="1:7" x14ac:dyDescent="0.2">
      <c r="A104" s="9"/>
      <c r="B104" s="5" t="s">
        <v>9</v>
      </c>
      <c r="C104" s="4" t="s">
        <v>10</v>
      </c>
      <c r="D104" s="4">
        <v>650</v>
      </c>
      <c r="E104" s="4"/>
      <c r="F104" s="4"/>
      <c r="G104" s="31">
        <f t="shared" si="0"/>
        <v>1300</v>
      </c>
    </row>
    <row r="105" spans="1:7" ht="13.5" thickBot="1" x14ac:dyDescent="0.25">
      <c r="A105" s="27"/>
      <c r="B105" s="26" t="s">
        <v>33</v>
      </c>
      <c r="C105" s="25"/>
      <c r="D105" s="25"/>
      <c r="E105" s="25"/>
      <c r="F105" s="25"/>
      <c r="G105" s="36">
        <v>2000</v>
      </c>
    </row>
    <row r="106" spans="1:7" x14ac:dyDescent="0.2">
      <c r="A106" s="6" t="s">
        <v>103</v>
      </c>
      <c r="B106" s="7"/>
      <c r="C106" s="8"/>
      <c r="D106" s="8"/>
      <c r="E106" s="8"/>
      <c r="F106" s="8"/>
      <c r="G106" s="30">
        <v>19992</v>
      </c>
    </row>
    <row r="107" spans="1:7" x14ac:dyDescent="0.2">
      <c r="A107" s="9" t="s">
        <v>104</v>
      </c>
      <c r="B107" s="5"/>
      <c r="C107" s="4"/>
      <c r="D107" s="4"/>
      <c r="E107" s="4"/>
      <c r="F107" s="4"/>
      <c r="G107" s="31">
        <v>4510</v>
      </c>
    </row>
    <row r="108" spans="1:7" x14ac:dyDescent="0.2">
      <c r="A108" s="9" t="s">
        <v>32</v>
      </c>
      <c r="B108" s="5"/>
      <c r="C108" s="4"/>
      <c r="D108" s="4"/>
      <c r="E108" s="4"/>
      <c r="F108" s="4"/>
      <c r="G108" s="31">
        <v>3400</v>
      </c>
    </row>
    <row r="109" spans="1:7" x14ac:dyDescent="0.2">
      <c r="A109" s="9" t="s">
        <v>0</v>
      </c>
      <c r="B109" s="5" t="s">
        <v>1</v>
      </c>
      <c r="C109" s="4">
        <f>SUM(140+140+126+143)</f>
        <v>549</v>
      </c>
      <c r="D109" s="4" t="s">
        <v>2</v>
      </c>
      <c r="E109" s="4"/>
      <c r="F109" s="4"/>
      <c r="G109" s="31">
        <v>1066</v>
      </c>
    </row>
    <row r="110" spans="1:7" x14ac:dyDescent="0.2">
      <c r="A110" s="27" t="s">
        <v>22</v>
      </c>
      <c r="B110" s="26" t="s">
        <v>34</v>
      </c>
      <c r="C110" s="25"/>
      <c r="D110" s="25"/>
      <c r="E110" s="25"/>
      <c r="F110" s="25"/>
      <c r="G110" s="36">
        <v>200</v>
      </c>
    </row>
    <row r="111" spans="1:7" x14ac:dyDescent="0.2">
      <c r="A111" s="42" t="s">
        <v>130</v>
      </c>
      <c r="B111" s="43" t="s">
        <v>131</v>
      </c>
      <c r="C111" s="44"/>
      <c r="D111" s="44"/>
      <c r="E111" s="44"/>
      <c r="F111" s="44"/>
      <c r="G111" s="45">
        <v>750</v>
      </c>
    </row>
    <row r="112" spans="1:7" ht="13.5" thickBot="1" x14ac:dyDescent="0.25">
      <c r="A112" s="42"/>
      <c r="B112" s="43"/>
      <c r="C112" s="44"/>
      <c r="D112" s="44"/>
      <c r="E112" s="44"/>
      <c r="F112" s="44"/>
      <c r="G112" s="45"/>
    </row>
    <row r="113" spans="1:7" ht="25.5" x14ac:dyDescent="0.2">
      <c r="A113" s="6" t="s">
        <v>27</v>
      </c>
      <c r="B113" s="7" t="s">
        <v>23</v>
      </c>
      <c r="C113" s="8">
        <v>8</v>
      </c>
      <c r="D113" s="8"/>
      <c r="E113" s="8"/>
      <c r="F113" s="8"/>
      <c r="G113" s="30">
        <f>SUM(C113*20*2)</f>
        <v>320</v>
      </c>
    </row>
    <row r="114" spans="1:7" ht="25.5" x14ac:dyDescent="0.2">
      <c r="A114" s="9"/>
      <c r="B114" s="5" t="s">
        <v>24</v>
      </c>
      <c r="C114" s="4">
        <v>6</v>
      </c>
      <c r="D114" s="4"/>
      <c r="E114" s="4"/>
      <c r="F114" s="4"/>
      <c r="G114" s="31">
        <f>SUM(C114*20*2)</f>
        <v>240</v>
      </c>
    </row>
    <row r="115" spans="1:7" x14ac:dyDescent="0.2">
      <c r="A115" s="9"/>
      <c r="B115" s="5" t="s">
        <v>25</v>
      </c>
      <c r="C115" s="4">
        <v>6</v>
      </c>
      <c r="D115" s="4"/>
      <c r="E115" s="4"/>
      <c r="F115" s="4"/>
      <c r="G115" s="31">
        <f>SUM(C115*20*2)</f>
        <v>240</v>
      </c>
    </row>
    <row r="116" spans="1:7" ht="26.25" thickBot="1" x14ac:dyDescent="0.25">
      <c r="A116" s="10"/>
      <c r="B116" s="11" t="s">
        <v>26</v>
      </c>
      <c r="C116" s="12">
        <v>2</v>
      </c>
      <c r="D116" s="12"/>
      <c r="E116" s="12"/>
      <c r="F116" s="12"/>
      <c r="G116" s="32">
        <f>SUM(C116*20*2)</f>
        <v>80</v>
      </c>
    </row>
    <row r="117" spans="1:7" x14ac:dyDescent="0.2">
      <c r="G117" s="28">
        <f>SUM(G91:G116)</f>
        <v>45526</v>
      </c>
    </row>
    <row r="119" spans="1:7" ht="18.75" thickBot="1" x14ac:dyDescent="0.3">
      <c r="A119" s="3" t="s">
        <v>73</v>
      </c>
    </row>
    <row r="120" spans="1:7" x14ac:dyDescent="0.2">
      <c r="A120" s="41" t="s">
        <v>102</v>
      </c>
      <c r="B120" s="7"/>
      <c r="C120" s="8"/>
      <c r="D120" s="8"/>
      <c r="E120" s="8"/>
      <c r="F120" s="8"/>
      <c r="G120" s="30"/>
    </row>
    <row r="121" spans="1:7" x14ac:dyDescent="0.2">
      <c r="A121" s="9" t="s">
        <v>80</v>
      </c>
      <c r="B121" s="5"/>
      <c r="C121" s="4"/>
      <c r="D121" s="4">
        <v>150</v>
      </c>
      <c r="E121" s="4"/>
      <c r="F121" s="4"/>
      <c r="G121" s="31">
        <f>SUM(D121*2*5)</f>
        <v>1500</v>
      </c>
    </row>
    <row r="122" spans="1:7" x14ac:dyDescent="0.2">
      <c r="A122" s="9" t="s">
        <v>81</v>
      </c>
      <c r="B122" s="5"/>
      <c r="C122" s="4"/>
      <c r="D122" s="4">
        <v>150</v>
      </c>
      <c r="E122" s="4"/>
      <c r="F122" s="4"/>
      <c r="G122" s="31">
        <f>SUM(D122*4)</f>
        <v>600</v>
      </c>
    </row>
    <row r="123" spans="1:7" x14ac:dyDescent="0.2">
      <c r="A123" s="9" t="s">
        <v>146</v>
      </c>
      <c r="B123" s="5"/>
      <c r="C123" s="4"/>
      <c r="D123" s="4"/>
      <c r="E123" s="4"/>
      <c r="F123" s="4"/>
      <c r="G123" s="31">
        <v>150</v>
      </c>
    </row>
    <row r="124" spans="1:7" x14ac:dyDescent="0.2">
      <c r="A124" s="9" t="s">
        <v>82</v>
      </c>
      <c r="B124" s="5"/>
      <c r="C124" s="4"/>
      <c r="D124" s="4"/>
      <c r="E124" s="4"/>
      <c r="F124" s="4"/>
      <c r="G124" s="31">
        <v>150</v>
      </c>
    </row>
    <row r="125" spans="1:7" x14ac:dyDescent="0.2">
      <c r="A125" s="9" t="s">
        <v>83</v>
      </c>
      <c r="B125" s="5"/>
      <c r="C125" s="4"/>
      <c r="D125" s="4"/>
      <c r="E125" s="4"/>
      <c r="F125" s="4"/>
      <c r="G125" s="31">
        <v>600</v>
      </c>
    </row>
    <row r="126" spans="1:7" x14ac:dyDescent="0.2">
      <c r="A126" s="9" t="s">
        <v>84</v>
      </c>
      <c r="B126" s="5"/>
      <c r="C126" s="4"/>
      <c r="D126" s="4" t="s">
        <v>85</v>
      </c>
      <c r="E126" s="4"/>
      <c r="F126" s="4"/>
      <c r="G126" s="31">
        <v>700</v>
      </c>
    </row>
    <row r="127" spans="1:7" ht="13.5" thickBot="1" x14ac:dyDescent="0.25">
      <c r="A127" s="10" t="s">
        <v>66</v>
      </c>
      <c r="B127" s="11"/>
      <c r="C127" s="12" t="s">
        <v>86</v>
      </c>
      <c r="D127" s="12"/>
      <c r="E127" s="12"/>
      <c r="F127" s="12"/>
      <c r="G127" s="32">
        <v>250</v>
      </c>
    </row>
    <row r="128" spans="1:7" x14ac:dyDescent="0.2">
      <c r="G128" s="28">
        <f>SUM(G121:G127)</f>
        <v>3950</v>
      </c>
    </row>
    <row r="129" spans="6:8" x14ac:dyDescent="0.2">
      <c r="F129" s="48" t="s">
        <v>148</v>
      </c>
      <c r="G129" s="49">
        <f>SUM(G128+G117+G88)</f>
        <v>121332</v>
      </c>
      <c r="H129" s="48" t="s">
        <v>149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workbookViewId="0">
      <selection activeCell="A10" sqref="A10"/>
    </sheetView>
  </sheetViews>
  <sheetFormatPr defaultColWidth="11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workbookViewId="0">
      <selection activeCell="P33" sqref="P33"/>
    </sheetView>
  </sheetViews>
  <sheetFormatPr defaultColWidth="11" defaultRowHeight="12.75" x14ac:dyDescent="0.2"/>
  <cols>
    <col min="2" max="2" width="11.375" customWidth="1"/>
    <col min="10" max="10" width="4.625" customWidth="1"/>
    <col min="11" max="11" width="3" customWidth="1"/>
    <col min="13" max="13" width="4.25" customWidth="1"/>
    <col min="14" max="14" width="3.625" customWidth="1"/>
    <col min="15" max="15" width="5" bestFit="1" customWidth="1"/>
    <col min="20" max="22" width="4" bestFit="1" customWidth="1"/>
    <col min="23" max="34" width="5.75" bestFit="1" customWidth="1"/>
    <col min="35" max="36" width="5.875" bestFit="1" customWidth="1"/>
  </cols>
  <sheetData>
    <row r="1" spans="1:35" x14ac:dyDescent="0.2">
      <c r="B1" t="s">
        <v>158</v>
      </c>
    </row>
    <row r="3" spans="1:35" x14ac:dyDescent="0.2">
      <c r="T3" t="s">
        <v>159</v>
      </c>
    </row>
    <row r="4" spans="1:35" x14ac:dyDescent="0.2">
      <c r="T4" t="s">
        <v>160</v>
      </c>
      <c r="U4" t="s">
        <v>161</v>
      </c>
      <c r="V4" t="s">
        <v>162</v>
      </c>
      <c r="W4" t="s">
        <v>163</v>
      </c>
      <c r="X4" t="s">
        <v>163</v>
      </c>
      <c r="Y4" t="s">
        <v>163</v>
      </c>
      <c r="Z4" t="s">
        <v>163</v>
      </c>
      <c r="AA4" t="s">
        <v>163</v>
      </c>
      <c r="AB4" t="s">
        <v>163</v>
      </c>
      <c r="AC4" t="s">
        <v>163</v>
      </c>
      <c r="AD4" t="s">
        <v>163</v>
      </c>
      <c r="AE4" t="s">
        <v>163</v>
      </c>
      <c r="AF4" t="s">
        <v>163</v>
      </c>
      <c r="AG4" t="s">
        <v>163</v>
      </c>
      <c r="AH4" t="s">
        <v>164</v>
      </c>
      <c r="AI4" t="s">
        <v>165</v>
      </c>
    </row>
    <row r="5" spans="1:35" x14ac:dyDescent="0.2">
      <c r="B5" t="s">
        <v>167</v>
      </c>
      <c r="C5" t="s">
        <v>168</v>
      </c>
      <c r="D5" t="s">
        <v>169</v>
      </c>
      <c r="E5" t="s">
        <v>170</v>
      </c>
      <c r="G5" t="s">
        <v>46</v>
      </c>
      <c r="J5" t="s">
        <v>14</v>
      </c>
      <c r="M5" t="s">
        <v>15</v>
      </c>
      <c r="P5" t="s">
        <v>31</v>
      </c>
      <c r="T5">
        <v>-3</v>
      </c>
      <c r="U5">
        <v>-2</v>
      </c>
      <c r="V5">
        <v>-1</v>
      </c>
      <c r="W5">
        <v>1</v>
      </c>
      <c r="X5">
        <v>2</v>
      </c>
      <c r="Y5">
        <v>3</v>
      </c>
      <c r="Z5">
        <v>4</v>
      </c>
      <c r="AA5">
        <v>5</v>
      </c>
      <c r="AB5">
        <v>6</v>
      </c>
      <c r="AC5">
        <v>7</v>
      </c>
      <c r="AD5">
        <v>8</v>
      </c>
      <c r="AE5">
        <v>9</v>
      </c>
      <c r="AF5">
        <v>10</v>
      </c>
      <c r="AG5">
        <v>11</v>
      </c>
      <c r="AH5">
        <v>12</v>
      </c>
      <c r="AI5">
        <v>13</v>
      </c>
    </row>
    <row r="6" spans="1:35" x14ac:dyDescent="0.2">
      <c r="A6" t="s">
        <v>174</v>
      </c>
      <c r="B6" t="s">
        <v>166</v>
      </c>
      <c r="C6">
        <v>10</v>
      </c>
      <c r="D6">
        <v>2</v>
      </c>
      <c r="E6">
        <v>14</v>
      </c>
      <c r="F6">
        <f t="shared" ref="F6:F29" si="0">SUM(C6*D6*E6)</f>
        <v>280</v>
      </c>
      <c r="G6" t="s">
        <v>47</v>
      </c>
      <c r="H6" t="s">
        <v>48</v>
      </c>
    </row>
    <row r="7" spans="1:35" x14ac:dyDescent="0.2">
      <c r="B7" t="s">
        <v>171</v>
      </c>
      <c r="C7">
        <v>14</v>
      </c>
      <c r="D7">
        <v>2</v>
      </c>
      <c r="E7">
        <v>14</v>
      </c>
      <c r="F7">
        <f t="shared" si="0"/>
        <v>392</v>
      </c>
    </row>
    <row r="8" spans="1:35" x14ac:dyDescent="0.2">
      <c r="A8" t="s">
        <v>173</v>
      </c>
      <c r="B8" t="s">
        <v>166</v>
      </c>
      <c r="C8">
        <v>10</v>
      </c>
      <c r="D8">
        <v>2</v>
      </c>
      <c r="E8">
        <v>14</v>
      </c>
      <c r="F8">
        <f t="shared" si="0"/>
        <v>280</v>
      </c>
      <c r="P8">
        <v>400</v>
      </c>
    </row>
    <row r="9" spans="1:35" x14ac:dyDescent="0.2">
      <c r="B9" t="s">
        <v>171</v>
      </c>
      <c r="C9">
        <v>14</v>
      </c>
      <c r="D9">
        <v>2</v>
      </c>
      <c r="E9">
        <v>14</v>
      </c>
      <c r="F9">
        <f t="shared" si="0"/>
        <v>392</v>
      </c>
    </row>
    <row r="10" spans="1:35" x14ac:dyDescent="0.2">
      <c r="A10" t="s">
        <v>172</v>
      </c>
      <c r="B10" t="s">
        <v>175</v>
      </c>
      <c r="C10">
        <v>10</v>
      </c>
      <c r="D10">
        <v>2</v>
      </c>
      <c r="E10">
        <v>14</v>
      </c>
      <c r="F10">
        <f t="shared" si="0"/>
        <v>280</v>
      </c>
      <c r="P10">
        <v>600</v>
      </c>
    </row>
    <row r="11" spans="1:35" x14ac:dyDescent="0.2">
      <c r="B11" t="s">
        <v>178</v>
      </c>
      <c r="C11">
        <v>16</v>
      </c>
      <c r="D11">
        <v>4</v>
      </c>
      <c r="E11">
        <v>14</v>
      </c>
      <c r="F11">
        <f t="shared" si="0"/>
        <v>896</v>
      </c>
    </row>
    <row r="12" spans="1:35" x14ac:dyDescent="0.2">
      <c r="A12" t="s">
        <v>182</v>
      </c>
      <c r="B12" t="s">
        <v>180</v>
      </c>
      <c r="C12">
        <v>11</v>
      </c>
      <c r="D12">
        <v>6</v>
      </c>
      <c r="E12">
        <v>14</v>
      </c>
      <c r="F12">
        <f t="shared" si="0"/>
        <v>924</v>
      </c>
      <c r="G12">
        <v>12.5</v>
      </c>
      <c r="H12">
        <v>2</v>
      </c>
      <c r="I12">
        <f>SUM(H12*G12*C12+135)</f>
        <v>410</v>
      </c>
      <c r="J12">
        <v>8</v>
      </c>
      <c r="K12">
        <v>2</v>
      </c>
      <c r="L12">
        <f>SUM(J12*K12*6)</f>
        <v>96</v>
      </c>
      <c r="M12">
        <v>10</v>
      </c>
      <c r="N12">
        <v>2</v>
      </c>
      <c r="O12">
        <f>SUM(M12*N12*C12)</f>
        <v>220</v>
      </c>
      <c r="P12">
        <v>200</v>
      </c>
    </row>
    <row r="13" spans="1:35" x14ac:dyDescent="0.2">
      <c r="B13" t="s">
        <v>181</v>
      </c>
      <c r="C13">
        <v>13</v>
      </c>
      <c r="D13">
        <v>4</v>
      </c>
      <c r="E13">
        <v>14</v>
      </c>
      <c r="F13">
        <f t="shared" si="0"/>
        <v>728</v>
      </c>
    </row>
    <row r="14" spans="1:35" x14ac:dyDescent="0.2">
      <c r="A14" t="s">
        <v>183</v>
      </c>
      <c r="B14" t="s">
        <v>180</v>
      </c>
      <c r="C14">
        <v>11</v>
      </c>
      <c r="D14">
        <v>6</v>
      </c>
      <c r="E14">
        <v>14</v>
      </c>
      <c r="F14">
        <f t="shared" si="0"/>
        <v>924</v>
      </c>
      <c r="I14">
        <v>410</v>
      </c>
      <c r="L14">
        <v>96</v>
      </c>
      <c r="O14">
        <v>220</v>
      </c>
      <c r="P14">
        <v>200</v>
      </c>
    </row>
    <row r="15" spans="1:35" x14ac:dyDescent="0.2">
      <c r="B15" t="s">
        <v>181</v>
      </c>
      <c r="C15">
        <v>13</v>
      </c>
      <c r="D15">
        <v>4</v>
      </c>
      <c r="E15">
        <v>14</v>
      </c>
      <c r="F15">
        <f t="shared" si="0"/>
        <v>728</v>
      </c>
    </row>
    <row r="16" spans="1:35" x14ac:dyDescent="0.2">
      <c r="A16" t="s">
        <v>184</v>
      </c>
      <c r="B16" t="s">
        <v>180</v>
      </c>
      <c r="C16">
        <v>11</v>
      </c>
      <c r="D16">
        <v>6</v>
      </c>
      <c r="E16">
        <v>14</v>
      </c>
      <c r="F16">
        <f t="shared" si="0"/>
        <v>924</v>
      </c>
      <c r="I16">
        <v>410</v>
      </c>
      <c r="L16">
        <v>96</v>
      </c>
      <c r="O16">
        <v>220</v>
      </c>
      <c r="P16">
        <v>200</v>
      </c>
    </row>
    <row r="17" spans="1:16" x14ac:dyDescent="0.2">
      <c r="B17" t="s">
        <v>181</v>
      </c>
      <c r="C17">
        <v>13</v>
      </c>
      <c r="D17">
        <v>4</v>
      </c>
      <c r="E17">
        <v>14</v>
      </c>
      <c r="F17">
        <f t="shared" si="0"/>
        <v>728</v>
      </c>
    </row>
    <row r="18" spans="1:16" x14ac:dyDescent="0.2">
      <c r="A18" t="s">
        <v>185</v>
      </c>
      <c r="B18" t="s">
        <v>180</v>
      </c>
      <c r="C18">
        <v>11</v>
      </c>
      <c r="D18">
        <v>6</v>
      </c>
      <c r="E18">
        <v>14</v>
      </c>
      <c r="F18">
        <f t="shared" si="0"/>
        <v>924</v>
      </c>
      <c r="I18">
        <v>410</v>
      </c>
      <c r="L18">
        <v>96</v>
      </c>
      <c r="O18">
        <v>220</v>
      </c>
      <c r="P18">
        <v>200</v>
      </c>
    </row>
    <row r="19" spans="1:16" x14ac:dyDescent="0.2">
      <c r="B19" t="s">
        <v>181</v>
      </c>
      <c r="C19">
        <v>13</v>
      </c>
      <c r="D19">
        <v>4</v>
      </c>
      <c r="E19">
        <v>14</v>
      </c>
      <c r="F19">
        <f t="shared" si="0"/>
        <v>728</v>
      </c>
    </row>
    <row r="20" spans="1:16" x14ac:dyDescent="0.2">
      <c r="A20" t="s">
        <v>36</v>
      </c>
      <c r="B20" t="s">
        <v>180</v>
      </c>
      <c r="C20">
        <v>11</v>
      </c>
      <c r="D20">
        <v>6</v>
      </c>
      <c r="E20">
        <v>14</v>
      </c>
      <c r="F20">
        <f t="shared" si="0"/>
        <v>924</v>
      </c>
      <c r="I20">
        <v>410</v>
      </c>
      <c r="L20">
        <v>96</v>
      </c>
      <c r="O20">
        <v>220</v>
      </c>
      <c r="P20">
        <v>200</v>
      </c>
    </row>
    <row r="21" spans="1:16" x14ac:dyDescent="0.2">
      <c r="A21" t="s">
        <v>37</v>
      </c>
      <c r="B21" t="s">
        <v>181</v>
      </c>
      <c r="C21">
        <v>13</v>
      </c>
      <c r="D21">
        <v>4</v>
      </c>
      <c r="E21">
        <v>14</v>
      </c>
      <c r="F21">
        <f t="shared" si="0"/>
        <v>728</v>
      </c>
    </row>
    <row r="22" spans="1:16" x14ac:dyDescent="0.2">
      <c r="A22" t="s">
        <v>38</v>
      </c>
      <c r="B22" t="s">
        <v>180</v>
      </c>
      <c r="C22">
        <v>11</v>
      </c>
      <c r="D22">
        <v>6</v>
      </c>
      <c r="E22">
        <v>14</v>
      </c>
      <c r="F22">
        <f t="shared" si="0"/>
        <v>924</v>
      </c>
      <c r="I22">
        <v>410</v>
      </c>
      <c r="L22">
        <v>96</v>
      </c>
      <c r="O22">
        <v>220</v>
      </c>
      <c r="P22">
        <v>200</v>
      </c>
    </row>
    <row r="23" spans="1:16" x14ac:dyDescent="0.2">
      <c r="B23" t="s">
        <v>181</v>
      </c>
      <c r="C23">
        <v>13</v>
      </c>
      <c r="D23">
        <v>4</v>
      </c>
      <c r="E23">
        <v>14</v>
      </c>
      <c r="F23">
        <f t="shared" si="0"/>
        <v>728</v>
      </c>
    </row>
    <row r="24" spans="1:16" x14ac:dyDescent="0.2">
      <c r="A24" t="s">
        <v>39</v>
      </c>
      <c r="B24" t="s">
        <v>180</v>
      </c>
      <c r="C24">
        <v>11</v>
      </c>
      <c r="D24">
        <v>6</v>
      </c>
      <c r="E24">
        <v>14</v>
      </c>
      <c r="F24">
        <f t="shared" si="0"/>
        <v>924</v>
      </c>
      <c r="I24">
        <v>410</v>
      </c>
      <c r="L24">
        <v>96</v>
      </c>
      <c r="O24">
        <v>220</v>
      </c>
      <c r="P24">
        <v>200</v>
      </c>
    </row>
    <row r="25" spans="1:16" x14ac:dyDescent="0.2">
      <c r="B25" t="s">
        <v>181</v>
      </c>
      <c r="C25">
        <v>13</v>
      </c>
      <c r="D25">
        <v>4</v>
      </c>
      <c r="E25">
        <v>14</v>
      </c>
      <c r="F25">
        <f t="shared" si="0"/>
        <v>728</v>
      </c>
    </row>
    <row r="26" spans="1:16" x14ac:dyDescent="0.2">
      <c r="A26" t="s">
        <v>40</v>
      </c>
      <c r="B26" t="s">
        <v>180</v>
      </c>
      <c r="C26">
        <v>11</v>
      </c>
      <c r="D26">
        <v>6</v>
      </c>
      <c r="E26">
        <v>14</v>
      </c>
      <c r="F26">
        <f t="shared" si="0"/>
        <v>924</v>
      </c>
      <c r="I26">
        <v>410</v>
      </c>
      <c r="L26">
        <v>96</v>
      </c>
      <c r="O26">
        <v>220</v>
      </c>
      <c r="P26">
        <v>200</v>
      </c>
    </row>
    <row r="27" spans="1:16" x14ac:dyDescent="0.2">
      <c r="B27" t="s">
        <v>181</v>
      </c>
      <c r="C27">
        <v>13</v>
      </c>
      <c r="D27">
        <v>4</v>
      </c>
      <c r="E27">
        <v>14</v>
      </c>
      <c r="F27">
        <f t="shared" si="0"/>
        <v>728</v>
      </c>
    </row>
    <row r="28" spans="1:16" x14ac:dyDescent="0.2">
      <c r="A28" t="s">
        <v>41</v>
      </c>
      <c r="B28" t="s">
        <v>180</v>
      </c>
      <c r="C28">
        <v>11</v>
      </c>
      <c r="D28">
        <v>6</v>
      </c>
      <c r="E28">
        <v>14</v>
      </c>
      <c r="F28">
        <f t="shared" si="0"/>
        <v>924</v>
      </c>
      <c r="I28">
        <v>410</v>
      </c>
      <c r="L28">
        <v>96</v>
      </c>
      <c r="O28">
        <v>220</v>
      </c>
      <c r="P28">
        <v>200</v>
      </c>
    </row>
    <row r="29" spans="1:16" x14ac:dyDescent="0.2">
      <c r="B29" t="s">
        <v>181</v>
      </c>
      <c r="C29">
        <v>13</v>
      </c>
      <c r="D29">
        <v>4</v>
      </c>
      <c r="E29">
        <v>14</v>
      </c>
      <c r="F29">
        <f t="shared" si="0"/>
        <v>728</v>
      </c>
    </row>
    <row r="30" spans="1:16" x14ac:dyDescent="0.2">
      <c r="A30" t="s">
        <v>42</v>
      </c>
      <c r="B30" t="s">
        <v>179</v>
      </c>
      <c r="C30">
        <v>11</v>
      </c>
      <c r="D30">
        <v>6</v>
      </c>
      <c r="E30">
        <v>14</v>
      </c>
      <c r="F30">
        <v>924</v>
      </c>
      <c r="I30">
        <v>410</v>
      </c>
      <c r="L30">
        <v>96</v>
      </c>
      <c r="O30">
        <v>220</v>
      </c>
      <c r="P30">
        <v>200</v>
      </c>
    </row>
    <row r="31" spans="1:16" x14ac:dyDescent="0.2">
      <c r="B31" t="s">
        <v>44</v>
      </c>
      <c r="C31">
        <v>12.5</v>
      </c>
      <c r="D31">
        <v>4</v>
      </c>
      <c r="E31">
        <v>14</v>
      </c>
      <c r="F31">
        <v>728</v>
      </c>
    </row>
    <row r="32" spans="1:16" x14ac:dyDescent="0.2">
      <c r="A32" t="s">
        <v>43</v>
      </c>
      <c r="B32" t="s">
        <v>177</v>
      </c>
      <c r="C32">
        <v>10</v>
      </c>
      <c r="D32">
        <v>2</v>
      </c>
      <c r="E32">
        <v>14</v>
      </c>
      <c r="F32">
        <f>SUM(C32*D32*E32)</f>
        <v>280</v>
      </c>
      <c r="I32">
        <v>410</v>
      </c>
      <c r="L32">
        <v>96</v>
      </c>
      <c r="O32">
        <v>220</v>
      </c>
      <c r="P32">
        <v>400</v>
      </c>
    </row>
    <row r="33" spans="1:16" x14ac:dyDescent="0.2">
      <c r="B33" t="s">
        <v>176</v>
      </c>
      <c r="C33">
        <v>14</v>
      </c>
      <c r="D33">
        <v>2</v>
      </c>
      <c r="E33">
        <v>14</v>
      </c>
      <c r="F33">
        <f>SUM(C33*D33*E33)</f>
        <v>392</v>
      </c>
    </row>
    <row r="34" spans="1:16" x14ac:dyDescent="0.2">
      <c r="A34" t="s">
        <v>45</v>
      </c>
      <c r="B34" t="s">
        <v>175</v>
      </c>
      <c r="C34">
        <v>10</v>
      </c>
      <c r="D34">
        <v>2</v>
      </c>
      <c r="E34">
        <v>14</v>
      </c>
      <c r="F34">
        <f>SUM(C34*D34*E34)</f>
        <v>280</v>
      </c>
    </row>
    <row r="36" spans="1:16" x14ac:dyDescent="0.2">
      <c r="F36">
        <f>SUM(F6:F35)</f>
        <v>19992</v>
      </c>
      <c r="I36">
        <f>SUM(I12:I35)</f>
        <v>4510</v>
      </c>
      <c r="L36">
        <f>SUM(L12:L35)</f>
        <v>1056</v>
      </c>
      <c r="O36">
        <f>SUM(O12:O35)</f>
        <v>2420</v>
      </c>
      <c r="P36">
        <f>SUM(P6:P35)</f>
        <v>3400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FE2E8-9040-4069-A53C-E0F025677C28}"/>
</file>

<file path=customXml/itemProps2.xml><?xml version="1.0" encoding="utf-8"?>
<ds:datastoreItem xmlns:ds="http://schemas.openxmlformats.org/officeDocument/2006/customXml" ds:itemID="{5474C6E3-326E-439C-81CB-B7A4ACA83A1F}"/>
</file>

<file path=customXml/itemProps3.xml><?xml version="1.0" encoding="utf-8"?>
<ds:datastoreItem xmlns:ds="http://schemas.openxmlformats.org/officeDocument/2006/customXml" ds:itemID="{9B9290C6-25D6-496F-979C-5966026F9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SCHEDULE</vt:lpstr>
      <vt:lpstr>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Hughes</dc:creator>
  <cp:lastModifiedBy>richl</cp:lastModifiedBy>
  <dcterms:created xsi:type="dcterms:W3CDTF">2016-08-05T10:05:40Z</dcterms:created>
  <dcterms:modified xsi:type="dcterms:W3CDTF">2016-08-09T14:34:10Z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