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15315" windowHeight="10290" activeTab="1"/>
  </bookViews>
  <sheets>
    <sheet name="Sam Lee" sheetId="1" r:id="rId1"/>
    <sheet name="Jason Singh" sheetId="2" r:id="rId2"/>
    <sheet name="Eliza Carthy" sheetId="3" r:id="rId3"/>
    <sheet name="Errollyn Wallen" sheetId="4" r:id="rId4"/>
    <sheet name="Brian Irvine" sheetId="5" r:id="rId5"/>
    <sheet name="James Redwood CPD" sheetId="7" r:id="rId6"/>
    <sheet name="Other relevant dates" sheetId="6" r:id="rId7"/>
    <sheet name="Sheet1" sheetId="8" r:id="rId8"/>
  </sheets>
  <calcPr calcId="125725"/>
</workbook>
</file>

<file path=xl/calcChain.xml><?xml version="1.0" encoding="utf-8"?>
<calcChain xmlns="http://schemas.openxmlformats.org/spreadsheetml/2006/main">
  <c r="L7" i="1"/>
  <c r="D41" i="4"/>
  <c r="D101"/>
  <c r="D96"/>
  <c r="D27" i="1"/>
  <c r="G27"/>
  <c r="H27"/>
  <c r="I27"/>
  <c r="K27"/>
  <c r="F27"/>
  <c r="Y38"/>
  <c r="Y37"/>
  <c r="Y36"/>
  <c r="Y35"/>
  <c r="Y34"/>
  <c r="D39" i="3" l="1"/>
  <c r="D43" i="4"/>
  <c r="D36"/>
  <c r="D38"/>
  <c r="F47" l="1"/>
  <c r="G50"/>
  <c r="D50"/>
  <c r="G47"/>
  <c r="H32"/>
  <c r="E56" l="1"/>
  <c r="D93"/>
  <c r="D98" s="1"/>
  <c r="D40"/>
  <c r="F36"/>
  <c r="F50"/>
  <c r="H56"/>
  <c r="F32"/>
  <c r="G32"/>
  <c r="E22" i="8"/>
  <c r="G28" i="4"/>
  <c r="D100" l="1"/>
  <c r="G56"/>
  <c r="F56"/>
  <c r="D47"/>
  <c r="J28"/>
  <c r="D56" l="1"/>
  <c r="D61" s="1"/>
  <c r="D65" s="1"/>
  <c r="E28"/>
  <c r="H28"/>
  <c r="I28"/>
  <c r="D28" l="1"/>
  <c r="D44" i="5" l="1"/>
  <c r="D27" i="2"/>
</calcChain>
</file>

<file path=xl/comments1.xml><?xml version="1.0" encoding="utf-8"?>
<comments xmlns="http://schemas.openxmlformats.org/spreadsheetml/2006/main">
  <authors>
    <author/>
  </authors>
  <commentList>
    <comment ref="B31" authorId="0">
      <text>
        <r>
          <rPr>
            <sz val="10"/>
            <color rgb="FF000000"/>
            <rFont val="Arial"/>
            <family val="2"/>
          </rPr>
          <t>SL up early 2nd, leave night of 3rd
	-Polly Eldridge</t>
        </r>
      </text>
    </comment>
  </commentList>
</comments>
</file>

<file path=xl/sharedStrings.xml><?xml version="1.0" encoding="utf-8"?>
<sst xmlns="http://schemas.openxmlformats.org/spreadsheetml/2006/main" count="437" uniqueCount="301">
  <si>
    <t>PRS Residencies - sesssion schedule</t>
  </si>
  <si>
    <t>W/C 6 FEB</t>
  </si>
  <si>
    <t>HALF TERM</t>
  </si>
  <si>
    <t>W/C 6 MAR</t>
  </si>
  <si>
    <t>W/C 27 MAR</t>
  </si>
  <si>
    <t>EASTER</t>
  </si>
  <si>
    <t>W/C 1 MAY</t>
  </si>
  <si>
    <t>W/C 15 MAY</t>
  </si>
  <si>
    <t>W/C 5 JUN</t>
  </si>
  <si>
    <t>W/C 19 JUN</t>
  </si>
  <si>
    <t>FINISH &amp; SUBMIT FINAL PIECE</t>
  </si>
  <si>
    <t>SAM LEE</t>
  </si>
  <si>
    <t>GUEST</t>
  </si>
  <si>
    <t>Topic</t>
  </si>
  <si>
    <t>rehearsal</t>
  </si>
  <si>
    <t>Performance</t>
  </si>
  <si>
    <t>Sam Lee visits</t>
  </si>
  <si>
    <t>14 &amp; 15 Nov 2016</t>
  </si>
  <si>
    <t>dates</t>
  </si>
  <si>
    <t>no days</t>
  </si>
  <si>
    <t>TOTAL</t>
  </si>
  <si>
    <t>JASON SINGH</t>
  </si>
  <si>
    <t>Jason Singh visits</t>
  </si>
  <si>
    <t>ELIZA CARTHY</t>
  </si>
  <si>
    <t>ERROLLYN WALLEN</t>
  </si>
  <si>
    <t>BRIAN IRVINE</t>
  </si>
  <si>
    <t>Detail</t>
  </si>
  <si>
    <t>Performance at Festival weekend</t>
  </si>
  <si>
    <t>Albemarle Saturdays</t>
  </si>
  <si>
    <t>pos Errollyn Wallen (tbc)</t>
  </si>
  <si>
    <t>Jason Singh Masterclass</t>
  </si>
  <si>
    <t>13 or 20 May</t>
  </si>
  <si>
    <t>Masterclass</t>
  </si>
  <si>
    <t>Errollyn Wallen</t>
  </si>
  <si>
    <t>James Redwood CPD sessions</t>
  </si>
  <si>
    <t>Friday 24th Feb</t>
  </si>
  <si>
    <t>Friday 21st April</t>
  </si>
  <si>
    <t xml:space="preserve">Friday 4 November </t>
  </si>
  <si>
    <t>CPD sessions for students and local musicians</t>
  </si>
  <si>
    <t>Date</t>
  </si>
  <si>
    <t>Venue</t>
  </si>
  <si>
    <t>University of Hull</t>
  </si>
  <si>
    <t>am local leaders, pm joined by students</t>
  </si>
  <si>
    <t>Details</t>
  </si>
  <si>
    <t>Jez Riley French</t>
  </si>
  <si>
    <t>half day rate £120.00</t>
  </si>
  <si>
    <t>Tues 14 Mar</t>
  </si>
  <si>
    <t>Tues 25 April</t>
  </si>
  <si>
    <t>Tues 9 May</t>
  </si>
  <si>
    <t>Tues 23 May</t>
  </si>
  <si>
    <t xml:space="preserve">Thurs 2 &amp; Fri 3 Feb </t>
  </si>
  <si>
    <t>6/7 Apr 2017</t>
  </si>
  <si>
    <t>4/5 May 2017</t>
  </si>
  <si>
    <t>18/19 May 2017</t>
  </si>
  <si>
    <t>1/2 June 2017</t>
  </si>
  <si>
    <t>15/16 June 2017</t>
  </si>
  <si>
    <t>28/29 June 2017</t>
  </si>
  <si>
    <t>22/23 June 2017</t>
  </si>
  <si>
    <t>02/3 March 2017</t>
  </si>
  <si>
    <t>accom booked</t>
  </si>
  <si>
    <t>Visit Open Doors, meet key contacts working in the community, event showcasing musical achievements of local groups working with Open Doors, meet staff of Pearson and Thoresby Primary Schools at Thoresby Primary school, possibly meet local supporting artists - tbc</t>
  </si>
  <si>
    <t>Residency showcase day at Hull City Hall</t>
  </si>
  <si>
    <t>accom to book</t>
  </si>
  <si>
    <t>Michael Harper</t>
  </si>
  <si>
    <t>Gary Hammond</t>
  </si>
  <si>
    <t>Em Whitfield Brooks</t>
  </si>
  <si>
    <t>Mambo Jambo</t>
  </si>
  <si>
    <t>27 May tbc</t>
  </si>
  <si>
    <t>including working with parents in twilight sessions</t>
  </si>
  <si>
    <t>Tues</t>
  </si>
  <si>
    <t>Wed</t>
  </si>
  <si>
    <t>Thur</t>
  </si>
  <si>
    <t>Boulevard Village Hall (community coffee morning group am)</t>
  </si>
  <si>
    <t>Mighty River performance - 2pm</t>
  </si>
  <si>
    <t>EWB</t>
  </si>
  <si>
    <t>x</t>
  </si>
  <si>
    <t>Hotels</t>
  </si>
  <si>
    <t>Mambo?</t>
  </si>
  <si>
    <t>Gary H</t>
  </si>
  <si>
    <t>Orch X</t>
  </si>
  <si>
    <t>Fri</t>
  </si>
  <si>
    <t>Mon</t>
  </si>
  <si>
    <t>Thurs</t>
  </si>
  <si>
    <t>planning and meet supporting artists/ student morning</t>
  </si>
  <si>
    <t>Sat</t>
  </si>
  <si>
    <t>Sun</t>
  </si>
  <si>
    <t>thurs</t>
  </si>
  <si>
    <t>3 hrs meeting</t>
  </si>
  <si>
    <t>x6 hrs meeting &amp; planning</t>
  </si>
  <si>
    <t>Workshops in first week of Kaleidoscope for Thoresby and Pearson</t>
  </si>
  <si>
    <t>Open Doors, plus in school workshop - Kaleidoscope week 2 at Thoresby</t>
  </si>
  <si>
    <t>workshops in schools - finale of Kaleidoscope week at Thoresby</t>
  </si>
  <si>
    <t>Thoresby Primary am Open Doors pm</t>
  </si>
  <si>
    <t>Pearson at Thoresby am all day - Em and Mambo Jambo - twilight with parents</t>
  </si>
  <si>
    <t>Sarah</t>
  </si>
  <si>
    <t>1 day on 10 March - Albemarle Saturday</t>
  </si>
  <si>
    <t>Draft Budget</t>
  </si>
  <si>
    <t>TOTAL visiting supporting artists</t>
  </si>
  <si>
    <t>Travel</t>
  </si>
  <si>
    <t>Fees</t>
  </si>
  <si>
    <t>Accom</t>
  </si>
  <si>
    <t>TOTAL of days</t>
  </si>
  <si>
    <t>EW travel &amp; expenses</t>
  </si>
  <si>
    <t>Expenses</t>
  </si>
  <si>
    <t>Students</t>
  </si>
  <si>
    <t>Sandy Clarke and Stanislava</t>
  </si>
  <si>
    <t>Student support up to 4 days - DBS checks</t>
  </si>
  <si>
    <t>Fee</t>
  </si>
  <si>
    <t>workshops  Errollyn and Mambo Jambo</t>
  </si>
  <si>
    <t>PRS Residencies - session schedule and planning</t>
  </si>
  <si>
    <t>Sarah Suckling (Cellist)</t>
  </si>
  <si>
    <t>Pearson Primary am - Gary alone</t>
  </si>
  <si>
    <t>Open Doors 10am-3pm</t>
  </si>
  <si>
    <t>Nola marshall</t>
  </si>
  <si>
    <t>workshops open doors schools together 9-5</t>
  </si>
  <si>
    <t>workshop coming together rehearsal 9-5</t>
  </si>
  <si>
    <t>Rehearsal for supergroup moment 3.30 onwards</t>
  </si>
  <si>
    <t>workshops in schools - finale of Kaleidoscope week at Thoresby, Open doors clients invited to join in</t>
  </si>
  <si>
    <t>Afternoon 'supergroup' performance at Festival weekend</t>
  </si>
  <si>
    <t>afternoon at Open Doors, with Errollyn Wallen, Em Whitfield Brooks, and Mambo Jambo</t>
  </si>
  <si>
    <t>afternoon at Open Doors, with Errollyn Wallen, Em Whitfield Brooks, and Gary Hammond (percussionist)</t>
  </si>
  <si>
    <t>afternoon at Open Doors with Errollyn Wallen and Mambo Jambo</t>
  </si>
  <si>
    <t xml:space="preserve">Open Doors 10am-3pm - Gary Hammond </t>
  </si>
  <si>
    <t>Open Doors in the afternoon, plus in school workshop - Kaleidoscope week 2 at Thoresby</t>
  </si>
  <si>
    <t>workshop coming together rehearsal 9-5 - all Residency participants during the day - all artists</t>
  </si>
  <si>
    <t>Residency showcase day at Hull City Hall - everyone</t>
  </si>
  <si>
    <t>Rehearsal for supergroup moment 3.30 onwards - involvement tbc</t>
  </si>
  <si>
    <t>Open Doors schedule</t>
  </si>
  <si>
    <t>Pearson Primary am - Gary alone morning only</t>
  </si>
  <si>
    <t>Gary Hammond - for Errollyn's residency</t>
  </si>
  <si>
    <t>1/2 day planning meeting re workshop activity in school and community on 26 Jan</t>
  </si>
  <si>
    <t>2 half day rehearsals</t>
  </si>
  <si>
    <t>total for whole residency</t>
  </si>
  <si>
    <t>12 full days with open doors and schools (£280 for full day, £200 half day)</t>
  </si>
  <si>
    <t>1:30pm</t>
  </si>
  <si>
    <t>9-11am</t>
  </si>
  <si>
    <t>5:30-6:30pm</t>
  </si>
  <si>
    <t>Kingston Boxing club - informal chat with members of the club (They are uncomfortable about a workshop)</t>
  </si>
  <si>
    <t>1:00-3:15pm</t>
  </si>
  <si>
    <t>10:30-12noon - Big Elastic Band -   P&amp;F Homes</t>
  </si>
  <si>
    <t>Buckingham Day Centre pm</t>
  </si>
  <si>
    <t>2 March, 6 April, 4 May, 25 May, 1 June, 22 June</t>
  </si>
  <si>
    <t>Mersey dates</t>
  </si>
  <si>
    <t>6-7pm</t>
  </si>
  <si>
    <t>Sats</t>
  </si>
  <si>
    <t>Room hire</t>
  </si>
  <si>
    <t>Interpretation 6 per session at £15</t>
  </si>
  <si>
    <t>TOTAL per session</t>
  </si>
  <si>
    <t>workshops open doors schools together 9-5 - all artists at school</t>
  </si>
  <si>
    <t>Per session costs for Open Doors</t>
  </si>
  <si>
    <t>total 14 Open Doors music sessions at Open Doors from 9 Mar to 8 Jun</t>
  </si>
  <si>
    <t>TOTAL for 14 sessions</t>
  </si>
  <si>
    <t>pop in at Broadway Pavillion, off the broadway drive, HU9 3PA, HU9 3PB (at Back of Broadway Manor, off Broadway Village)</t>
  </si>
  <si>
    <t>Grant to Open Doors for facilitation</t>
  </si>
  <si>
    <t>BUDGET for whole residency</t>
  </si>
  <si>
    <t xml:space="preserve">Meeting Mikey 11am </t>
  </si>
  <si>
    <t xml:space="preserve">Members of Orchestra X </t>
  </si>
  <si>
    <t>5 days with EW - 2 members at day rate of £300 plus travel, accom on 29 jun &amp; 1 Jul</t>
  </si>
  <si>
    <t>6 project days</t>
  </si>
  <si>
    <t>difference</t>
  </si>
  <si>
    <t>Supporting artists</t>
  </si>
  <si>
    <t>Thoresby at Pearson all day - Mambo Jambo - twilight with parents</t>
  </si>
  <si>
    <t>8 full days in schools &amp; open doors re vocal confidence &amp; performance</t>
  </si>
  <si>
    <t>3 half day rehearsals</t>
  </si>
  <si>
    <t>Thoresby am , Open Doors visit,  Errollyn, Em, Pete and Frankie</t>
  </si>
  <si>
    <t>Masterclass at Albemarle, Errollyn with Sarah Suckling part of WOW Festival</t>
  </si>
  <si>
    <t>Pearson Primary am Errollyn and Em,  planning with artists pm; Errollyn will perform at WOW Festival launch in  the evening</t>
  </si>
  <si>
    <t>Errollyn to contribute to panel discussion as part of WOW</t>
  </si>
  <si>
    <t>Thoresby Primary am Errollyn with Em and Gary, with Open Doors pm Errollyn with Gary</t>
  </si>
  <si>
    <t>Pearson Primary am Open Doors pm Errollyn with Pete and Frankie</t>
  </si>
  <si>
    <t>6 full day sessions with EW - workshop support in Open Doors and with Schools - percussionist, plus 4 half days</t>
  </si>
  <si>
    <t>Open Doors 10am-3pm - Gary Hammond alone</t>
  </si>
  <si>
    <t>Open Doors, plus in school workshop - Kaleidoscope week 2 at Thoresby with Errollyn, Em, Sarah, Mambo Jambo,and Gary</t>
  </si>
  <si>
    <t>workshops in schools - finale of Kaleidoscope week at Thoresby with Errollyn, Em, Sarah, Mambo Jambo and Gary</t>
  </si>
  <si>
    <t>workshops open doors schools together 9-5 with Errollyn, Em, Sarah, Mambo  Jambo and Gary</t>
  </si>
  <si>
    <t>workshop coming together rehearsal 9-5, supporting musicians without Errollyn</t>
  </si>
  <si>
    <t>Residency showcase day at Hull City Hall with Errollyn, Em, Sarah, Mambo Jambo and Gary</t>
  </si>
  <si>
    <t>Rehearsal for supergroup moment 3.30 onwards with Errollyn, Em, Sarah, Mambo Jambo and Gary</t>
  </si>
  <si>
    <t>Performance at Festival weekend - residencies, with Errollyn, Em, Sarah, Mambo Jambo and Gary</t>
  </si>
  <si>
    <t>Warren</t>
  </si>
  <si>
    <t>Meet Seniors</t>
  </si>
  <si>
    <t xml:space="preserve"> All audio to be ready for programming by Kinicho</t>
  </si>
  <si>
    <t>Rehearsal with all artists for composed piece </t>
  </si>
  <si>
    <t>Warren/ Rehearsal with all artists for composed piece </t>
  </si>
  <si>
    <t>Jason</t>
  </si>
  <si>
    <t>Sound recording session with Jez and The Warren</t>
  </si>
  <si>
    <t>DBS ruling re frequency:   once a week or more or four or more times in any 30 day period</t>
  </si>
  <si>
    <t>working with Gary and Sam on music creation</t>
  </si>
  <si>
    <t xml:space="preserve">Walton St Market am walkabout, Indoor Market, </t>
  </si>
  <si>
    <t>10:30am-12 noon</t>
  </si>
  <si>
    <t>3:30pm</t>
  </si>
  <si>
    <t>Workshop with volunteers and workers, Giroscope Housing Co-op</t>
  </si>
  <si>
    <t>3-4:30pm</t>
  </si>
  <si>
    <t>Jack D</t>
  </si>
  <si>
    <t>28 FEB &amp; 1 MAR</t>
  </si>
  <si>
    <t>14 &amp; 15 MAR</t>
  </si>
  <si>
    <t>21 &amp; 22 MAR</t>
  </si>
  <si>
    <t>4 &amp; 5 APR</t>
  </si>
  <si>
    <t>25 &amp; 26 APR</t>
  </si>
  <si>
    <t>9 &amp; 10 MAY</t>
  </si>
  <si>
    <t>22 &amp; 23 MAY</t>
  </si>
  <si>
    <t>13 &amp; 14 JUN</t>
  </si>
  <si>
    <t>23 &amp; 24 June</t>
  </si>
  <si>
    <t>27 &amp; 28 JUNE</t>
  </si>
  <si>
    <t>JACK DURTNALL</t>
  </si>
  <si>
    <t>SAM PIRT</t>
  </si>
  <si>
    <t>SAM PIRT - Sat</t>
  </si>
  <si>
    <t>GUEST ARTIST - RICHARD O'NEIL</t>
  </si>
  <si>
    <t>GUEST ARTIST - BELINDA &amp; HEIDI</t>
  </si>
  <si>
    <t>Rehearsal Fri / Perf to other comm groups Sat</t>
  </si>
  <si>
    <t>Jack total</t>
  </si>
  <si>
    <t>Sam lee Total</t>
  </si>
  <si>
    <t xml:space="preserve">
</t>
  </si>
  <si>
    <t>Sam Pirt</t>
  </si>
  <si>
    <t>Richard</t>
  </si>
  <si>
    <t>Heidi &amp; Belinda</t>
  </si>
  <si>
    <t>Wed 15 Mar</t>
  </si>
  <si>
    <t>Tues 4 Apr</t>
  </si>
  <si>
    <t>Wed 5 Apr</t>
  </si>
  <si>
    <t>Wed 26 Apr</t>
  </si>
  <si>
    <t>Wed 10 May</t>
  </si>
  <si>
    <t>Wed 24 May</t>
  </si>
  <si>
    <t>Tues 13 Jun</t>
  </si>
  <si>
    <t>Wed 14 June</t>
  </si>
  <si>
    <t>Fri 23 Jun</t>
  </si>
  <si>
    <t>Sat 24 June</t>
  </si>
  <si>
    <t>Sun 2 July</t>
  </si>
  <si>
    <t>Tues 14 Feb</t>
  </si>
  <si>
    <t>Tues 7 Mar</t>
  </si>
  <si>
    <t>Wed 8 Mar</t>
  </si>
  <si>
    <t>Richard O'Neil</t>
  </si>
  <si>
    <t>Belinda &amp; Heidi</t>
  </si>
  <si>
    <t>Workshops start with Jack D Trinity Academy</t>
  </si>
  <si>
    <t>Visit Trinity House, Visit R Smith, Meet Sam Pirt</t>
  </si>
  <si>
    <t>Trinity Academy, Sam Lee with Jack D and Richard O'Neil</t>
  </si>
  <si>
    <t>am Trinity Academy, pm Buckingham Primary Sam Lee with Jack D and Richard O'Neil</t>
  </si>
  <si>
    <t>Initial visit, Traveller sites, planning meeting</t>
  </si>
  <si>
    <t>am Trinity Academy, pm Buckingham Primary with Jack D</t>
  </si>
  <si>
    <t>Trinity Academy with Jack D, Sam Pirt</t>
  </si>
  <si>
    <t>am Trinity Academy, pm Buckingham Primary with Jack D, Sam Pirt</t>
  </si>
  <si>
    <t>Trinity Academy with Sam Lee, Jack D, Belinda &amp; Heidi</t>
  </si>
  <si>
    <t>am Trinity Academy, pm Buckingham Primary with Sam Lee, Jack D, Belinda &amp; Heidi</t>
  </si>
  <si>
    <t xml:space="preserve">Trinity Academy with Jack D  </t>
  </si>
  <si>
    <t>Festival performance, Princes Quay, with Sam Lee, Jack D, Richard, Belinda and Heidi</t>
  </si>
  <si>
    <t>Trinity Academy with Sam Lee, Jack D and Sam Pirt</t>
  </si>
  <si>
    <t>am Trinity Academy, pm Buckingham Primary with Sam Lee, Jack D &amp; Sam Pirt</t>
  </si>
  <si>
    <t>Rehearsals - venue to be confirmed - with Sam Lee, Jack D &amp; Sam Pirt</t>
  </si>
  <si>
    <t>Showcase performance at Hull City Hall, with Sam Lee, Jack D &amp; Sam Pirt</t>
  </si>
  <si>
    <t>Fri 24 Feb</t>
  </si>
  <si>
    <t>Jack Durtnall to meet schools</t>
  </si>
  <si>
    <t>Jack Durtnall to attend CPD with James Redwood</t>
  </si>
  <si>
    <t>Assistant Workshop Leader expenses x 3</t>
  </si>
  <si>
    <t>Participant expenses (taxi/bus fares)</t>
  </si>
  <si>
    <t>Administration fee for Open Doors @ 15%</t>
  </si>
  <si>
    <t>TOTAL for 10 sessions</t>
  </si>
  <si>
    <t>based on 10 days</t>
  </si>
  <si>
    <t>Errollyn and Mambo Jambo</t>
  </si>
  <si>
    <t>CANCEL</t>
  </si>
  <si>
    <t>CANCEL???</t>
  </si>
  <si>
    <t>Albemarle Saturday masterclass</t>
  </si>
  <si>
    <t>3:30/4pm 6pm Crossings at Emmaus</t>
  </si>
  <si>
    <t>performance at NMB Festival</t>
  </si>
  <si>
    <t>hull2017 volunteers</t>
  </si>
  <si>
    <t>Mersey PS pm</t>
  </si>
  <si>
    <t>Groups coming together</t>
  </si>
  <si>
    <t>Sharing event all day at Hull City Hall</t>
  </si>
  <si>
    <t>Emmaus - possibly separate from Crossings because of issues around sobriety</t>
  </si>
  <si>
    <t>query availability</t>
  </si>
  <si>
    <t>Warren meeting</t>
  </si>
  <si>
    <t>Warren MC/RAP session with Paul Clark tbc</t>
  </si>
  <si>
    <t>Easter Holidays</t>
  </si>
  <si>
    <t>at Eliza's Studio, Robin Hood's Bay</t>
  </si>
  <si>
    <t>Wyke College, music and creative writing students together in one session – contact Ben Newton and Jamie Farrow (one of them will be waiting in reception at Wyke College for you just before 9am)</t>
  </si>
  <si>
    <t>Spring Cottage Primary School (45 mins with Yr1 class followed by 45 mins with Yr5)</t>
  </si>
  <si>
    <t>1.05-2.05 then 2.15-3.15 </t>
  </si>
  <si>
    <t>Spring Cottage Primary School, 13 Dressay Grove, Hull HU8 9JH</t>
  </si>
  <si>
    <t>Contact:  The Head, Andy Rhodes</t>
  </si>
  <si>
    <t>Hessle High Road, HU4 6 Hull  (on north side of road before junction with Pickering Rd).</t>
  </si>
  <si>
    <t>Contact Sean Smith who organises the club – he’s a great guy to talk to himself (ex fish filliter, his dad was a trawlerman, and he used to be a Union Activist)  (tel 07504040058)</t>
  </si>
  <si>
    <t>Boulevard, Hull, HU3 2UE  it’s next to the church (and there is a small car park beside the hall)</t>
  </si>
  <si>
    <t>Your host is Eddy Bewsher (07748573124) another character</t>
  </si>
  <si>
    <t>Visit Day Centre - Fernleigh Day Centre for the Elderly – waiting final confirmation this is OK</t>
  </si>
  <si>
    <t>Contact Barbara Wright, Day Care Manager, Hull City Council</t>
  </si>
  <si>
    <t>Giroscope Limited, 69 Coltman Street, Hull, HU3 2SJ</t>
  </si>
  <si>
    <t>Liaison in advance is Sally, she’s not there on the day, but will brief volunteers to expect you, Eddy Bewsher will probably be there in this afternoon session as well.  They have a room that fits 15 people, so it will be a cozy group.</t>
  </si>
  <si>
    <t>Tel 01482 576374</t>
  </si>
  <si>
    <t>ABP dock workers - at ABP Port House, Northern Gateway, Hull – HU9 5PQ (HU9 5NS for sat nav).  Contact Louise Thackwray (Tel: 01472 246228| Mob: 07725 639462)</t>
  </si>
  <si>
    <t>Two afternoon workshops with Hull 2017 volunteers (30 in each session) – at the following times 1pm until 2:30pm and 3pm until 4:30pm (venue tbc)</t>
  </si>
  <si>
    <t>Morning at Trinity Market</t>
  </si>
  <si>
    <t>up until 2:15</t>
  </si>
  <si>
    <t>1-2:30pm and 3-4:30pm</t>
  </si>
  <si>
    <t>working with Gary and Sam on music creation, joined by Sarah Dew (PhD composition student)</t>
  </si>
  <si>
    <t>Gary</t>
  </si>
  <si>
    <t>Sam</t>
  </si>
  <si>
    <t>Fernleigh Day Centre, Waterloo Street, Hull, HU2 9LG</t>
  </si>
  <si>
    <t>Hindu Cultural Association, 7 Park St., Hull</t>
  </si>
  <si>
    <t>Contact Uma Rajesh tel 07900 408655</t>
  </si>
  <si>
    <t xml:space="preserve">Hindu Cultural Association - dancers (mixed ages), </t>
  </si>
  <si>
    <t>Visit - planning and introductions</t>
  </si>
  <si>
    <t>day rate £200.00</t>
  </si>
  <si>
    <t>Jez with a naval ship - sound recording</t>
  </si>
</sst>
</file>

<file path=xl/styles.xml><?xml version="1.0" encoding="utf-8"?>
<styleSheet xmlns="http://schemas.openxmlformats.org/spreadsheetml/2006/main">
  <numFmts count="3">
    <numFmt numFmtId="44" formatCode="_-&quot;£&quot;* #,##0.00_-;\-&quot;£&quot;* #,##0.00_-;_-&quot;£&quot;* &quot;-&quot;??_-;_-@_-"/>
    <numFmt numFmtId="164" formatCode="d\ mmm"/>
    <numFmt numFmtId="165" formatCode="ddd\ d\ mmm"/>
  </numFmts>
  <fonts count="21">
    <font>
      <sz val="11"/>
      <color theme="1"/>
      <name val="Calibri"/>
      <family val="2"/>
      <scheme val="minor"/>
    </font>
    <font>
      <b/>
      <sz val="11"/>
      <color theme="1"/>
      <name val="Calibri"/>
      <family val="2"/>
      <scheme val="minor"/>
    </font>
    <font>
      <b/>
      <sz val="24"/>
      <color theme="1"/>
      <name val="Calibri"/>
      <family val="2"/>
      <scheme val="minor"/>
    </font>
    <font>
      <b/>
      <sz val="18"/>
      <color theme="1"/>
      <name val="Calibri"/>
      <family val="2"/>
      <scheme val="minor"/>
    </font>
    <font>
      <sz val="12"/>
      <color theme="1"/>
      <name val="Arial"/>
      <family val="2"/>
    </font>
    <font>
      <sz val="11"/>
      <color theme="1"/>
      <name val="Arial"/>
      <family val="2"/>
    </font>
    <font>
      <b/>
      <u/>
      <sz val="12"/>
      <color theme="1"/>
      <name val="Arial"/>
      <family val="2"/>
    </font>
    <font>
      <sz val="12"/>
      <color rgb="FF000000"/>
      <name val="Calibri"/>
      <family val="2"/>
    </font>
    <font>
      <b/>
      <u/>
      <sz val="11"/>
      <color theme="1"/>
      <name val="Calibri"/>
      <family val="2"/>
      <scheme val="minor"/>
    </font>
    <font>
      <u/>
      <sz val="11"/>
      <color theme="1"/>
      <name val="Calibri"/>
      <family val="2"/>
      <scheme val="minor"/>
    </font>
    <font>
      <sz val="11"/>
      <color rgb="FFFF0000"/>
      <name val="Calibri"/>
      <family val="2"/>
      <scheme val="minor"/>
    </font>
    <font>
      <sz val="11"/>
      <name val="Calibri"/>
      <family val="2"/>
      <scheme val="minor"/>
    </font>
    <font>
      <b/>
      <u/>
      <sz val="16"/>
      <color theme="1"/>
      <name val="Calibri"/>
      <family val="2"/>
      <scheme val="minor"/>
    </font>
    <font>
      <sz val="11"/>
      <color theme="1"/>
      <name val="Calibri"/>
      <family val="2"/>
      <scheme val="minor"/>
    </font>
    <font>
      <sz val="12"/>
      <color theme="1"/>
      <name val="Times New Roman"/>
      <family val="1"/>
    </font>
    <font>
      <sz val="12"/>
      <color rgb="FF1F497D"/>
      <name val="Times New Roman"/>
      <family val="1"/>
    </font>
    <font>
      <b/>
      <sz val="12"/>
      <color theme="1"/>
      <name val="Times New Roman"/>
      <family val="1"/>
    </font>
    <font>
      <sz val="10"/>
      <name val="Arial"/>
      <family val="2"/>
    </font>
    <font>
      <sz val="10"/>
      <color rgb="FF000000"/>
      <name val="Arial"/>
      <family val="2"/>
    </font>
    <font>
      <sz val="11"/>
      <color rgb="FF1F497D"/>
      <name val="Calibri"/>
      <family val="2"/>
      <scheme val="minor"/>
    </font>
    <font>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99CC00"/>
        <bgColor rgb="FF99CC00"/>
      </patternFill>
    </fill>
    <fill>
      <patternFill patternType="solid">
        <fgColor rgb="FFFF99CC"/>
        <bgColor rgb="FFFF99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3" fillId="0" borderId="0" applyFont="0" applyFill="0" applyBorder="0" applyAlignment="0" applyProtection="0"/>
  </cellStyleXfs>
  <cellXfs count="104">
    <xf numFmtId="0" fontId="0" fillId="0" borderId="0" xfId="0"/>
    <xf numFmtId="0" fontId="2" fillId="0" borderId="0" xfId="0" applyFont="1"/>
    <xf numFmtId="0" fontId="3" fillId="0" borderId="0" xfId="0" applyFont="1"/>
    <xf numFmtId="0" fontId="1" fillId="0" borderId="1" xfId="0" applyFont="1" applyBorder="1"/>
    <xf numFmtId="0" fontId="0" fillId="0" borderId="1" xfId="0" applyBorder="1"/>
    <xf numFmtId="15" fontId="0" fillId="0" borderId="1" xfId="0" applyNumberFormat="1" applyBorder="1"/>
    <xf numFmtId="0" fontId="0" fillId="0" borderId="1" xfId="0" applyBorder="1" applyAlignment="1">
      <alignment wrapText="1"/>
    </xf>
    <xf numFmtId="14" fontId="0" fillId="0" borderId="1" xfId="0" applyNumberFormat="1" applyBorder="1"/>
    <xf numFmtId="14" fontId="0" fillId="0" borderId="0" xfId="0" applyNumberFormat="1"/>
    <xf numFmtId="0" fontId="0" fillId="0" borderId="2" xfId="0" applyFill="1" applyBorder="1"/>
    <xf numFmtId="16" fontId="0" fillId="0" borderId="1" xfId="0" applyNumberFormat="1" applyBorder="1"/>
    <xf numFmtId="0" fontId="5" fillId="0" borderId="0" xfId="0" applyFont="1"/>
    <xf numFmtId="0" fontId="4" fillId="0" borderId="0" xfId="0" applyFont="1" applyAlignment="1">
      <alignment horizontal="left"/>
    </xf>
    <xf numFmtId="16" fontId="4" fillId="0" borderId="0" xfId="0" applyNumberFormat="1" applyFont="1" applyAlignment="1">
      <alignment horizontal="left"/>
    </xf>
    <xf numFmtId="15" fontId="0" fillId="0" borderId="0" xfId="0" applyNumberFormat="1" applyAlignment="1">
      <alignment horizontal="left"/>
    </xf>
    <xf numFmtId="0" fontId="0" fillId="0" borderId="0" xfId="0" applyAlignment="1">
      <alignment horizontal="left"/>
    </xf>
    <xf numFmtId="0" fontId="6" fillId="0" borderId="0" xfId="0" applyFont="1" applyAlignment="1">
      <alignment horizontal="left"/>
    </xf>
    <xf numFmtId="0" fontId="7" fillId="0" borderId="0" xfId="0" applyFont="1"/>
    <xf numFmtId="0" fontId="8" fillId="0" borderId="0" xfId="0" applyFont="1"/>
    <xf numFmtId="0" fontId="9" fillId="0" borderId="0" xfId="0" applyFont="1"/>
    <xf numFmtId="0" fontId="0" fillId="0" borderId="0" xfId="0" applyAlignment="1">
      <alignment horizontal="justify"/>
    </xf>
    <xf numFmtId="0" fontId="1" fillId="0" borderId="0" xfId="0" applyFont="1" applyAlignment="1">
      <alignment horizontal="justify"/>
    </xf>
    <xf numFmtId="15" fontId="10" fillId="0" borderId="1" xfId="0" applyNumberFormat="1" applyFont="1" applyBorder="1"/>
    <xf numFmtId="16" fontId="0" fillId="0" borderId="0" xfId="0" applyNumberFormat="1"/>
    <xf numFmtId="0" fontId="1" fillId="0" borderId="2" xfId="0" applyFont="1" applyFill="1" applyBorder="1"/>
    <xf numFmtId="0" fontId="1" fillId="0" borderId="3" xfId="0" applyFont="1" applyFill="1" applyBorder="1"/>
    <xf numFmtId="20" fontId="0" fillId="0" borderId="0" xfId="0" applyNumberFormat="1"/>
    <xf numFmtId="0" fontId="0" fillId="3" borderId="0" xfId="0" applyFill="1"/>
    <xf numFmtId="0" fontId="0" fillId="0" borderId="1" xfId="0" applyFill="1" applyBorder="1" applyAlignment="1">
      <alignment wrapText="1"/>
    </xf>
    <xf numFmtId="0" fontId="0" fillId="2" borderId="1" xfId="0" applyFill="1" applyBorder="1"/>
    <xf numFmtId="0" fontId="10" fillId="0" borderId="0" xfId="0" applyFont="1"/>
    <xf numFmtId="0" fontId="0" fillId="0" borderId="0" xfId="0" applyAlignment="1">
      <alignment wrapText="1"/>
    </xf>
    <xf numFmtId="0" fontId="0" fillId="4" borderId="0" xfId="0" applyFill="1"/>
    <xf numFmtId="0" fontId="1" fillId="0" borderId="0" xfId="0" applyFont="1"/>
    <xf numFmtId="0" fontId="0" fillId="0" borderId="4" xfId="0" applyBorder="1"/>
    <xf numFmtId="0" fontId="12" fillId="0" borderId="0" xfId="0" applyFont="1"/>
    <xf numFmtId="0" fontId="0" fillId="5" borderId="0" xfId="0" applyFill="1"/>
    <xf numFmtId="0" fontId="10" fillId="0" borderId="1" xfId="0" applyFont="1" applyBorder="1" applyAlignment="1">
      <alignment wrapText="1"/>
    </xf>
    <xf numFmtId="0" fontId="11" fillId="0" borderId="1" xfId="0" applyFont="1" applyBorder="1"/>
    <xf numFmtId="0" fontId="0" fillId="6" borderId="0" xfId="0" applyFill="1"/>
    <xf numFmtId="0" fontId="0" fillId="0" borderId="0" xfId="0" applyFill="1"/>
    <xf numFmtId="0" fontId="0" fillId="0" borderId="1" xfId="0" applyFill="1" applyBorder="1"/>
    <xf numFmtId="0" fontId="0" fillId="0" borderId="0" xfId="0" applyBorder="1"/>
    <xf numFmtId="0" fontId="0" fillId="0" borderId="0" xfId="0" applyFill="1" applyBorder="1"/>
    <xf numFmtId="14" fontId="0" fillId="0" borderId="0" xfId="0" applyNumberFormat="1" applyFill="1" applyBorder="1"/>
    <xf numFmtId="14" fontId="0" fillId="0" borderId="0" xfId="0" applyNumberFormat="1" applyBorder="1"/>
    <xf numFmtId="44" fontId="1" fillId="0" borderId="4" xfId="1" applyFont="1" applyBorder="1"/>
    <xf numFmtId="44" fontId="0" fillId="0" borderId="0" xfId="0" applyNumberFormat="1"/>
    <xf numFmtId="0" fontId="11" fillId="0" borderId="1" xfId="0" applyFont="1" applyFill="1" applyBorder="1" applyAlignment="1">
      <alignment wrapText="1"/>
    </xf>
    <xf numFmtId="0" fontId="11" fillId="0" borderId="1" xfId="0" applyFont="1" applyBorder="1" applyAlignment="1">
      <alignment wrapText="1"/>
    </xf>
    <xf numFmtId="0" fontId="15" fillId="0" borderId="0" xfId="0" applyFont="1"/>
    <xf numFmtId="0" fontId="16" fillId="0" borderId="0" xfId="0" applyFont="1"/>
    <xf numFmtId="0" fontId="14" fillId="0" borderId="0" xfId="0" applyFont="1"/>
    <xf numFmtId="14" fontId="0" fillId="0" borderId="1" xfId="0" applyNumberFormat="1" applyFill="1" applyBorder="1"/>
    <xf numFmtId="0" fontId="17" fillId="7" borderId="0" xfId="0" applyFont="1" applyFill="1" applyAlignment="1"/>
    <xf numFmtId="164" fontId="17" fillId="7" borderId="0" xfId="0" applyNumberFormat="1" applyFont="1" applyFill="1" applyAlignment="1"/>
    <xf numFmtId="165" fontId="17" fillId="7" borderId="0" xfId="0" applyNumberFormat="1" applyFont="1" applyFill="1" applyAlignment="1"/>
    <xf numFmtId="0" fontId="0" fillId="0" borderId="0" xfId="0" applyFont="1" applyAlignment="1"/>
    <xf numFmtId="0" fontId="17" fillId="0" borderId="0" xfId="0" applyFont="1" applyAlignment="1"/>
    <xf numFmtId="0" fontId="17" fillId="8" borderId="0" xfId="0" applyFont="1" applyFill="1" applyAlignment="1"/>
    <xf numFmtId="0" fontId="17" fillId="0" borderId="0" xfId="0" applyFont="1" applyAlignment="1">
      <alignment vertical="center" wrapText="1"/>
    </xf>
    <xf numFmtId="0" fontId="19" fillId="0" borderId="0" xfId="0" applyFont="1"/>
    <xf numFmtId="0" fontId="9" fillId="0" borderId="1" xfId="0" applyFont="1" applyBorder="1"/>
    <xf numFmtId="16" fontId="9" fillId="0" borderId="1" xfId="0" applyNumberFormat="1" applyFont="1" applyBorder="1"/>
    <xf numFmtId="0" fontId="9" fillId="0" borderId="0" xfId="0" applyFont="1" applyAlignment="1">
      <alignment wrapText="1"/>
    </xf>
    <xf numFmtId="16" fontId="0" fillId="0" borderId="1" xfId="0" applyNumberFormat="1" applyFont="1" applyBorder="1"/>
    <xf numFmtId="15" fontId="11" fillId="0" borderId="1" xfId="0" applyNumberFormat="1" applyFont="1" applyFill="1" applyBorder="1"/>
    <xf numFmtId="0" fontId="17" fillId="8" borderId="5" xfId="0" applyFont="1" applyFill="1" applyBorder="1" applyAlignment="1">
      <alignment vertical="center"/>
    </xf>
    <xf numFmtId="0" fontId="17" fillId="0" borderId="5" xfId="0" applyFont="1" applyBorder="1"/>
    <xf numFmtId="0" fontId="17" fillId="0" borderId="6" xfId="0" applyFont="1" applyBorder="1"/>
    <xf numFmtId="0" fontId="0" fillId="0" borderId="7" xfId="0" applyBorder="1"/>
    <xf numFmtId="0" fontId="0" fillId="0" borderId="8" xfId="0" applyBorder="1"/>
    <xf numFmtId="14" fontId="0" fillId="0" borderId="9" xfId="0" applyNumberFormat="1" applyFill="1" applyBorder="1"/>
    <xf numFmtId="0" fontId="0" fillId="0" borderId="9" xfId="0" applyFill="1" applyBorder="1"/>
    <xf numFmtId="0" fontId="0" fillId="0" borderId="3" xfId="0" applyBorder="1"/>
    <xf numFmtId="0" fontId="0" fillId="0" borderId="12" xfId="0" applyBorder="1"/>
    <xf numFmtId="14" fontId="0" fillId="0" borderId="13" xfId="0" applyNumberFormat="1" applyFill="1" applyBorder="1"/>
    <xf numFmtId="0" fontId="0" fillId="0" borderId="13" xfId="0" applyFill="1" applyBorder="1"/>
    <xf numFmtId="0" fontId="20" fillId="0" borderId="0" xfId="0" applyFont="1" applyBorder="1"/>
    <xf numFmtId="0" fontId="0" fillId="0" borderId="15" xfId="0" applyBorder="1"/>
    <xf numFmtId="14" fontId="0" fillId="2" borderId="0" xfId="0" applyNumberFormat="1" applyFill="1" applyBorder="1"/>
    <xf numFmtId="0" fontId="0" fillId="0" borderId="9" xfId="0" applyBorder="1"/>
    <xf numFmtId="0" fontId="0" fillId="0" borderId="10" xfId="0" applyBorder="1"/>
    <xf numFmtId="14" fontId="0" fillId="0" borderId="4" xfId="0" applyNumberFormat="1" applyFill="1" applyBorder="1"/>
    <xf numFmtId="0" fontId="0" fillId="0" borderId="4" xfId="0" applyFill="1" applyBorder="1"/>
    <xf numFmtId="0" fontId="0" fillId="0" borderId="16" xfId="0" applyFill="1" applyBorder="1" applyAlignment="1">
      <alignment wrapText="1"/>
    </xf>
    <xf numFmtId="0" fontId="20" fillId="0" borderId="10" xfId="0" applyFont="1" applyBorder="1" applyAlignment="1">
      <alignment wrapText="1"/>
    </xf>
    <xf numFmtId="0" fontId="20" fillId="0" borderId="11" xfId="0" applyFont="1" applyBorder="1" applyAlignment="1">
      <alignment wrapText="1"/>
    </xf>
    <xf numFmtId="0" fontId="20" fillId="0" borderId="14" xfId="0" applyFont="1" applyBorder="1" applyAlignment="1">
      <alignment wrapText="1"/>
    </xf>
    <xf numFmtId="0" fontId="0" fillId="0" borderId="13" xfId="0" applyBorder="1"/>
    <xf numFmtId="0" fontId="20" fillId="0" borderId="14" xfId="0" applyFont="1" applyFill="1" applyBorder="1" applyAlignment="1">
      <alignment wrapText="1"/>
    </xf>
    <xf numFmtId="14" fontId="0" fillId="0" borderId="4" xfId="0" applyNumberFormat="1" applyBorder="1"/>
    <xf numFmtId="0" fontId="0" fillId="0" borderId="16" xfId="0" applyBorder="1" applyAlignment="1">
      <alignment wrapText="1"/>
    </xf>
    <xf numFmtId="14" fontId="0" fillId="2" borderId="4" xfId="0" applyNumberFormat="1" applyFill="1" applyBorder="1"/>
    <xf numFmtId="0" fontId="0" fillId="0" borderId="4" xfId="0" applyFill="1" applyBorder="1" applyAlignment="1">
      <alignment wrapText="1"/>
    </xf>
    <xf numFmtId="0" fontId="11" fillId="0" borderId="16" xfId="0" applyFont="1" applyBorder="1" applyAlignment="1">
      <alignment wrapText="1"/>
    </xf>
    <xf numFmtId="14" fontId="0" fillId="2" borderId="9" xfId="0" applyNumberFormat="1" applyFill="1" applyBorder="1"/>
    <xf numFmtId="0" fontId="0" fillId="0" borderId="10" xfId="0" applyBorder="1" applyAlignment="1">
      <alignment wrapText="1"/>
    </xf>
    <xf numFmtId="0" fontId="0" fillId="0" borderId="11" xfId="0" applyBorder="1" applyAlignment="1">
      <alignment wrapText="1"/>
    </xf>
    <xf numFmtId="0" fontId="0" fillId="0" borderId="14" xfId="0" applyBorder="1" applyAlignment="1">
      <alignment wrapText="1"/>
    </xf>
    <xf numFmtId="14" fontId="0" fillId="2" borderId="13" xfId="0" applyNumberFormat="1" applyFill="1" applyBorder="1"/>
    <xf numFmtId="0" fontId="1" fillId="0" borderId="7" xfId="0" applyFont="1" applyBorder="1"/>
    <xf numFmtId="0" fontId="20" fillId="0" borderId="0" xfId="0" applyFont="1" applyBorder="1"/>
    <xf numFmtId="14" fontId="20" fillId="0" borderId="0" xfId="0" applyNumberFormat="1" applyFont="1" applyBorder="1" applyAlignment="1">
      <alignment horizontal="righ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Z38"/>
  <sheetViews>
    <sheetView topLeftCell="A13" workbookViewId="0">
      <selection activeCell="A7" sqref="A7"/>
    </sheetView>
  </sheetViews>
  <sheetFormatPr defaultRowHeight="15"/>
  <cols>
    <col min="1" max="1" width="13.42578125" customWidth="1"/>
    <col min="2" max="2" width="11.7109375" customWidth="1"/>
    <col min="3" max="3" width="63.28515625" customWidth="1"/>
  </cols>
  <sheetData>
    <row r="1" spans="1:18" ht="31.5">
      <c r="A1" s="1" t="s">
        <v>0</v>
      </c>
    </row>
    <row r="2" spans="1:18" ht="15.75">
      <c r="L2" s="61"/>
      <c r="R2" s="52"/>
    </row>
    <row r="3" spans="1:18" ht="23.25">
      <c r="A3" s="2" t="s">
        <v>11</v>
      </c>
      <c r="L3" s="61"/>
      <c r="R3" s="52"/>
    </row>
    <row r="4" spans="1:18" ht="31.5">
      <c r="A4" s="2"/>
      <c r="F4" s="64" t="s">
        <v>193</v>
      </c>
      <c r="G4" s="64" t="s">
        <v>213</v>
      </c>
      <c r="H4" s="64" t="s">
        <v>230</v>
      </c>
      <c r="I4" s="64" t="s">
        <v>231</v>
      </c>
      <c r="K4" s="19"/>
      <c r="L4" s="61"/>
      <c r="R4" s="52"/>
    </row>
    <row r="5" spans="1:18" ht="15.75">
      <c r="A5" s="3" t="s">
        <v>16</v>
      </c>
      <c r="B5" s="3" t="s">
        <v>18</v>
      </c>
      <c r="C5" s="4"/>
      <c r="D5" s="3" t="s">
        <v>19</v>
      </c>
      <c r="L5" s="61"/>
      <c r="R5" s="52"/>
    </row>
    <row r="6" spans="1:18" ht="15.75">
      <c r="A6" s="4"/>
      <c r="B6" s="4" t="s">
        <v>17</v>
      </c>
      <c r="C6" s="4" t="s">
        <v>236</v>
      </c>
      <c r="D6" s="4">
        <v>2</v>
      </c>
      <c r="L6" s="61"/>
      <c r="R6" s="52"/>
    </row>
    <row r="7" spans="1:18" ht="15.75">
      <c r="A7" s="4"/>
      <c r="B7" s="62" t="s">
        <v>50</v>
      </c>
      <c r="C7" s="4" t="s">
        <v>233</v>
      </c>
      <c r="D7" s="4">
        <v>2</v>
      </c>
      <c r="L7" s="61">
        <f>SUM(54.17*2)</f>
        <v>108.34</v>
      </c>
      <c r="R7" s="52"/>
    </row>
    <row r="8" spans="1:18" ht="15.75">
      <c r="A8" s="4"/>
      <c r="B8" s="63" t="s">
        <v>227</v>
      </c>
      <c r="C8" s="4" t="s">
        <v>249</v>
      </c>
      <c r="D8" s="4"/>
      <c r="F8">
        <v>1</v>
      </c>
      <c r="L8" s="61"/>
      <c r="R8" s="52"/>
    </row>
    <row r="9" spans="1:18" ht="15.75">
      <c r="A9" s="4"/>
      <c r="B9" s="65" t="s">
        <v>248</v>
      </c>
      <c r="C9" s="4" t="s">
        <v>250</v>
      </c>
      <c r="D9" s="4"/>
      <c r="F9">
        <v>1</v>
      </c>
      <c r="L9" s="61"/>
      <c r="R9" s="52"/>
    </row>
    <row r="10" spans="1:18">
      <c r="A10" s="4"/>
      <c r="B10" s="10" t="s">
        <v>228</v>
      </c>
      <c r="C10" s="4" t="s">
        <v>232</v>
      </c>
      <c r="D10" s="4"/>
      <c r="F10">
        <v>1</v>
      </c>
      <c r="L10" s="61"/>
    </row>
    <row r="11" spans="1:18">
      <c r="A11" s="4"/>
      <c r="B11" s="10" t="s">
        <v>229</v>
      </c>
      <c r="C11" s="4" t="s">
        <v>237</v>
      </c>
      <c r="D11" s="4"/>
      <c r="F11">
        <v>1</v>
      </c>
      <c r="L11" s="61"/>
    </row>
    <row r="12" spans="1:18">
      <c r="A12" s="4"/>
      <c r="B12" s="4" t="s">
        <v>46</v>
      </c>
      <c r="C12" s="6" t="s">
        <v>234</v>
      </c>
      <c r="D12" s="4">
        <v>1</v>
      </c>
      <c r="F12">
        <v>1</v>
      </c>
      <c r="H12">
        <v>1</v>
      </c>
      <c r="L12" s="61"/>
    </row>
    <row r="13" spans="1:18" ht="30">
      <c r="A13" s="4"/>
      <c r="B13" s="4" t="s">
        <v>216</v>
      </c>
      <c r="C13" s="6" t="s">
        <v>235</v>
      </c>
      <c r="D13" s="4">
        <v>1</v>
      </c>
      <c r="F13">
        <v>1</v>
      </c>
      <c r="H13">
        <v>1</v>
      </c>
      <c r="L13" s="61"/>
    </row>
    <row r="14" spans="1:18">
      <c r="A14" s="4"/>
      <c r="B14" s="4" t="s">
        <v>217</v>
      </c>
      <c r="C14" s="4" t="s">
        <v>238</v>
      </c>
      <c r="D14" s="4"/>
      <c r="F14">
        <v>1</v>
      </c>
      <c r="G14">
        <v>1</v>
      </c>
      <c r="L14" s="61"/>
    </row>
    <row r="15" spans="1:18">
      <c r="A15" s="4"/>
      <c r="B15" s="4" t="s">
        <v>218</v>
      </c>
      <c r="C15" s="4" t="s">
        <v>239</v>
      </c>
      <c r="D15" s="4"/>
      <c r="F15">
        <v>1</v>
      </c>
      <c r="G15">
        <v>1</v>
      </c>
      <c r="L15" s="61"/>
    </row>
    <row r="16" spans="1:18">
      <c r="A16" s="4"/>
      <c r="B16" s="4" t="s">
        <v>47</v>
      </c>
      <c r="C16" s="4" t="s">
        <v>238</v>
      </c>
      <c r="D16" s="4"/>
      <c r="F16">
        <v>1</v>
      </c>
      <c r="G16">
        <v>1</v>
      </c>
      <c r="L16" s="61"/>
    </row>
    <row r="17" spans="1:24">
      <c r="A17" s="4"/>
      <c r="B17" s="4" t="s">
        <v>219</v>
      </c>
      <c r="C17" s="4" t="s">
        <v>239</v>
      </c>
      <c r="D17" s="4"/>
      <c r="F17">
        <v>1</v>
      </c>
      <c r="G17">
        <v>1</v>
      </c>
      <c r="L17" s="61"/>
    </row>
    <row r="18" spans="1:24">
      <c r="A18" s="4"/>
      <c r="B18" s="4" t="s">
        <v>48</v>
      </c>
      <c r="C18" s="4" t="s">
        <v>240</v>
      </c>
      <c r="D18" s="4">
        <v>1</v>
      </c>
      <c r="F18">
        <v>1</v>
      </c>
      <c r="I18">
        <v>2</v>
      </c>
    </row>
    <row r="19" spans="1:24">
      <c r="A19" s="4"/>
      <c r="B19" s="4" t="s">
        <v>220</v>
      </c>
      <c r="C19" s="4" t="s">
        <v>241</v>
      </c>
      <c r="D19" s="4">
        <v>1</v>
      </c>
      <c r="F19">
        <v>1</v>
      </c>
      <c r="I19">
        <v>2</v>
      </c>
    </row>
    <row r="20" spans="1:24">
      <c r="A20" s="4"/>
      <c r="B20" s="4" t="s">
        <v>49</v>
      </c>
      <c r="C20" s="4" t="s">
        <v>244</v>
      </c>
      <c r="D20" s="4">
        <v>1</v>
      </c>
      <c r="F20">
        <v>1</v>
      </c>
      <c r="G20">
        <v>1</v>
      </c>
    </row>
    <row r="21" spans="1:24">
      <c r="A21" s="4"/>
      <c r="B21" s="4" t="s">
        <v>221</v>
      </c>
      <c r="C21" s="4" t="s">
        <v>245</v>
      </c>
      <c r="D21" s="4">
        <v>1</v>
      </c>
      <c r="F21">
        <v>1</v>
      </c>
      <c r="G21">
        <v>1</v>
      </c>
    </row>
    <row r="22" spans="1:24">
      <c r="A22" s="4"/>
      <c r="B22" s="4" t="s">
        <v>222</v>
      </c>
      <c r="C22" s="4" t="s">
        <v>242</v>
      </c>
      <c r="D22" s="4"/>
      <c r="F22">
        <v>1</v>
      </c>
    </row>
    <row r="23" spans="1:24">
      <c r="A23" s="4"/>
      <c r="B23" s="4" t="s">
        <v>223</v>
      </c>
      <c r="C23" s="4" t="s">
        <v>237</v>
      </c>
      <c r="D23" s="4"/>
      <c r="F23">
        <v>1</v>
      </c>
    </row>
    <row r="24" spans="1:24">
      <c r="A24" s="4"/>
      <c r="B24" s="4" t="s">
        <v>224</v>
      </c>
      <c r="C24" s="4" t="s">
        <v>246</v>
      </c>
      <c r="D24" s="4">
        <v>1</v>
      </c>
      <c r="F24">
        <v>1</v>
      </c>
      <c r="G24">
        <v>1</v>
      </c>
    </row>
    <row r="25" spans="1:24">
      <c r="A25" s="4"/>
      <c r="B25" s="4" t="s">
        <v>225</v>
      </c>
      <c r="C25" s="4" t="s">
        <v>247</v>
      </c>
      <c r="D25" s="4">
        <v>1</v>
      </c>
      <c r="F25">
        <v>1</v>
      </c>
      <c r="G25">
        <v>1</v>
      </c>
    </row>
    <row r="26" spans="1:24">
      <c r="A26" s="4"/>
      <c r="B26" s="4" t="s">
        <v>226</v>
      </c>
      <c r="C26" s="4" t="s">
        <v>243</v>
      </c>
      <c r="D26" s="4">
        <v>1</v>
      </c>
      <c r="F26">
        <v>1</v>
      </c>
      <c r="G26">
        <v>1</v>
      </c>
      <c r="H26">
        <v>1</v>
      </c>
      <c r="I26">
        <v>1</v>
      </c>
    </row>
    <row r="27" spans="1:24">
      <c r="A27" s="4"/>
      <c r="B27" s="4"/>
      <c r="C27" s="4" t="s">
        <v>20</v>
      </c>
      <c r="D27" s="4">
        <f>SUM(D6:D26)</f>
        <v>13</v>
      </c>
      <c r="F27">
        <f>SUM(F6:F26)</f>
        <v>19</v>
      </c>
      <c r="G27">
        <f>SUM(G6:G26)</f>
        <v>9</v>
      </c>
      <c r="H27">
        <f>SUM(H6:H26)</f>
        <v>3</v>
      </c>
      <c r="I27">
        <f>SUM(I6:I26)</f>
        <v>5</v>
      </c>
      <c r="K27">
        <f t="shared" ref="K27" si="0">SUM(K6:K26)</f>
        <v>0</v>
      </c>
    </row>
    <row r="28" spans="1:24" ht="23.25">
      <c r="A28" s="2"/>
    </row>
    <row r="29" spans="1:24" s="57" customFormat="1">
      <c r="A29" s="54"/>
      <c r="B29" s="55">
        <v>42768</v>
      </c>
      <c r="C29" s="54" t="s">
        <v>1</v>
      </c>
      <c r="D29" s="55">
        <v>42780</v>
      </c>
      <c r="E29" s="54" t="s">
        <v>2</v>
      </c>
      <c r="F29" s="54" t="s">
        <v>194</v>
      </c>
      <c r="G29" s="54" t="s">
        <v>3</v>
      </c>
      <c r="H29" s="54" t="s">
        <v>195</v>
      </c>
      <c r="I29" s="54" t="s">
        <v>196</v>
      </c>
      <c r="J29" s="54" t="s">
        <v>4</v>
      </c>
      <c r="K29" s="54" t="s">
        <v>197</v>
      </c>
      <c r="L29" s="54" t="s">
        <v>5</v>
      </c>
      <c r="M29" s="54" t="s">
        <v>198</v>
      </c>
      <c r="N29" s="54" t="s">
        <v>6</v>
      </c>
      <c r="O29" s="54" t="s">
        <v>199</v>
      </c>
      <c r="P29" s="54" t="s">
        <v>7</v>
      </c>
      <c r="Q29" s="54" t="s">
        <v>200</v>
      </c>
      <c r="R29" s="54" t="s">
        <v>2</v>
      </c>
      <c r="S29" s="54" t="s">
        <v>8</v>
      </c>
      <c r="T29" s="54" t="s">
        <v>201</v>
      </c>
      <c r="U29" s="54" t="s">
        <v>9</v>
      </c>
      <c r="V29" s="54" t="s">
        <v>202</v>
      </c>
      <c r="W29" s="54" t="s">
        <v>203</v>
      </c>
      <c r="X29" s="56">
        <v>42918</v>
      </c>
    </row>
    <row r="30" spans="1:24" s="57" customFormat="1" ht="63" customHeight="1">
      <c r="A30" s="58" t="s">
        <v>204</v>
      </c>
      <c r="B30" s="59"/>
      <c r="C30" s="58"/>
      <c r="D30" s="59"/>
      <c r="E30" s="54"/>
      <c r="F30" s="59"/>
      <c r="G30" s="58"/>
      <c r="H30" s="59"/>
      <c r="I30" s="58"/>
      <c r="J30" s="58"/>
      <c r="K30" s="59"/>
      <c r="L30" s="54"/>
      <c r="M30" s="59"/>
      <c r="N30" s="58"/>
      <c r="O30" s="59"/>
      <c r="P30" s="58"/>
      <c r="Q30" s="67" t="s">
        <v>10</v>
      </c>
      <c r="R30" s="54"/>
      <c r="S30" s="58"/>
      <c r="T30" s="59"/>
      <c r="U30" s="58"/>
      <c r="V30" s="59"/>
      <c r="W30" s="58"/>
      <c r="X30" s="59"/>
    </row>
    <row r="31" spans="1:24" s="57" customFormat="1" ht="69" customHeight="1">
      <c r="A31" s="58" t="s">
        <v>11</v>
      </c>
      <c r="B31" s="59"/>
      <c r="C31" s="58"/>
      <c r="D31" s="58"/>
      <c r="E31" s="54"/>
      <c r="F31" s="58"/>
      <c r="G31" s="58"/>
      <c r="H31" s="59"/>
      <c r="I31" s="58"/>
      <c r="J31" s="58"/>
      <c r="K31" s="58"/>
      <c r="L31" s="54"/>
      <c r="M31" s="58"/>
      <c r="N31" s="58"/>
      <c r="O31" s="59"/>
      <c r="P31" s="58"/>
      <c r="Q31" s="68"/>
      <c r="R31" s="54"/>
      <c r="S31" s="58"/>
      <c r="T31" s="58"/>
      <c r="U31" s="58"/>
      <c r="V31" s="59"/>
      <c r="W31" s="58"/>
      <c r="X31" s="59"/>
    </row>
    <row r="32" spans="1:24" s="57" customFormat="1" ht="74.25" customHeight="1">
      <c r="A32" s="58" t="s">
        <v>12</v>
      </c>
      <c r="B32" s="58"/>
      <c r="C32" s="58"/>
      <c r="D32" s="58"/>
      <c r="E32" s="54"/>
      <c r="F32" s="59" t="s">
        <v>205</v>
      </c>
      <c r="G32" s="58"/>
      <c r="H32" s="58"/>
      <c r="I32" s="58"/>
      <c r="J32" s="58"/>
      <c r="K32" s="59" t="s">
        <v>205</v>
      </c>
      <c r="L32" s="54"/>
      <c r="M32" s="59" t="s">
        <v>205</v>
      </c>
      <c r="N32" s="58"/>
      <c r="O32" s="58"/>
      <c r="P32" s="58"/>
      <c r="Q32" s="68"/>
      <c r="R32" s="54"/>
      <c r="S32" s="58"/>
      <c r="T32" s="58"/>
      <c r="U32" s="58"/>
      <c r="V32" s="59" t="s">
        <v>206</v>
      </c>
      <c r="W32" s="58"/>
      <c r="X32" s="59" t="s">
        <v>205</v>
      </c>
    </row>
    <row r="33" spans="1:26" s="57" customFormat="1" ht="87.75" customHeight="1">
      <c r="A33" s="60" t="s">
        <v>13</v>
      </c>
      <c r="B33" s="60"/>
      <c r="C33" s="60"/>
      <c r="D33" s="60"/>
      <c r="E33" s="60"/>
      <c r="F33" s="60"/>
      <c r="G33" s="60"/>
      <c r="H33" s="60" t="s">
        <v>207</v>
      </c>
      <c r="I33" s="60"/>
      <c r="J33" s="60"/>
      <c r="K33" s="60"/>
      <c r="L33" s="60"/>
      <c r="M33" s="60"/>
      <c r="N33" s="60"/>
      <c r="O33" s="60" t="s">
        <v>208</v>
      </c>
      <c r="P33" s="60"/>
      <c r="Q33" s="69"/>
      <c r="R33" s="60"/>
      <c r="S33" s="60"/>
      <c r="T33" s="60" t="s">
        <v>14</v>
      </c>
      <c r="U33" s="60"/>
      <c r="V33" s="60" t="s">
        <v>209</v>
      </c>
      <c r="X33" s="60" t="s">
        <v>15</v>
      </c>
      <c r="Y33" s="60"/>
      <c r="Z33" s="60"/>
    </row>
    <row r="34" spans="1:26" s="57" customFormat="1">
      <c r="A34" s="58" t="s">
        <v>210</v>
      </c>
      <c r="B34" s="58">
        <v>1</v>
      </c>
      <c r="D34" s="58">
        <v>1</v>
      </c>
      <c r="F34" s="58">
        <v>2</v>
      </c>
      <c r="H34" s="58">
        <v>2</v>
      </c>
      <c r="K34" s="58">
        <v>2</v>
      </c>
      <c r="M34" s="58">
        <v>2</v>
      </c>
      <c r="O34" s="58">
        <v>2</v>
      </c>
      <c r="Q34" s="58">
        <v>2</v>
      </c>
      <c r="T34" s="58">
        <v>1</v>
      </c>
      <c r="V34" s="58">
        <v>2</v>
      </c>
      <c r="X34" s="58">
        <v>1</v>
      </c>
      <c r="Y34" s="57">
        <f t="shared" ref="Y34:Y38" si="1">SUM(B34:X34)</f>
        <v>18</v>
      </c>
    </row>
    <row r="35" spans="1:26" s="57" customFormat="1">
      <c r="A35" s="58" t="s">
        <v>211</v>
      </c>
      <c r="B35" s="58">
        <v>1</v>
      </c>
      <c r="D35" s="58" t="s">
        <v>212</v>
      </c>
      <c r="H35" s="58">
        <v>2</v>
      </c>
      <c r="O35" s="58">
        <v>2</v>
      </c>
      <c r="Q35" s="58">
        <v>2</v>
      </c>
      <c r="V35" s="58">
        <v>2</v>
      </c>
      <c r="X35" s="58">
        <v>1</v>
      </c>
      <c r="Y35" s="57">
        <f t="shared" si="1"/>
        <v>10</v>
      </c>
    </row>
    <row r="36" spans="1:26" s="57" customFormat="1">
      <c r="A36" s="58" t="s">
        <v>213</v>
      </c>
      <c r="F36" s="58">
        <v>2</v>
      </c>
      <c r="K36" s="58">
        <v>2</v>
      </c>
      <c r="M36" s="58">
        <v>2</v>
      </c>
      <c r="Q36" s="58">
        <v>2</v>
      </c>
      <c r="V36" s="58">
        <v>1</v>
      </c>
      <c r="X36" s="58">
        <v>1</v>
      </c>
      <c r="Y36" s="57">
        <f t="shared" si="1"/>
        <v>10</v>
      </c>
    </row>
    <row r="37" spans="1:26" s="57" customFormat="1">
      <c r="A37" s="58" t="s">
        <v>214</v>
      </c>
      <c r="H37" s="58">
        <v>2</v>
      </c>
      <c r="X37" s="58">
        <v>1</v>
      </c>
      <c r="Y37" s="57">
        <f t="shared" si="1"/>
        <v>3</v>
      </c>
    </row>
    <row r="38" spans="1:26" s="57" customFormat="1">
      <c r="A38" s="58" t="s">
        <v>215</v>
      </c>
      <c r="O38" s="58">
        <v>4</v>
      </c>
      <c r="X38" s="58">
        <v>1</v>
      </c>
      <c r="Y38" s="57">
        <f t="shared" si="1"/>
        <v>5</v>
      </c>
    </row>
  </sheetData>
  <mergeCells count="1">
    <mergeCell ref="Q30:Q3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M40"/>
  <sheetViews>
    <sheetView tabSelected="1" topLeftCell="A34" workbookViewId="0">
      <selection activeCell="B39" sqref="B39"/>
    </sheetView>
  </sheetViews>
  <sheetFormatPr defaultRowHeight="15"/>
  <cols>
    <col min="1" max="1" width="6.85546875" customWidth="1"/>
    <col min="2" max="2" width="8.7109375" customWidth="1"/>
    <col min="3" max="3" width="45.7109375" customWidth="1"/>
  </cols>
  <sheetData>
    <row r="1" spans="1:13" ht="31.5">
      <c r="A1" s="1" t="s">
        <v>0</v>
      </c>
    </row>
    <row r="3" spans="1:13" ht="23.25">
      <c r="A3" s="2" t="s">
        <v>21</v>
      </c>
    </row>
    <row r="4" spans="1:13" ht="23.25">
      <c r="A4" s="2"/>
      <c r="D4" t="s">
        <v>184</v>
      </c>
      <c r="E4" t="s">
        <v>44</v>
      </c>
      <c r="M4" s="51"/>
    </row>
    <row r="5" spans="1:13" ht="15.75">
      <c r="A5" s="3" t="s">
        <v>22</v>
      </c>
      <c r="B5" s="3" t="s">
        <v>18</v>
      </c>
      <c r="C5" s="4"/>
      <c r="D5" s="3" t="s">
        <v>19</v>
      </c>
      <c r="M5" s="52"/>
    </row>
    <row r="6" spans="1:13" ht="15.75">
      <c r="A6" s="4"/>
      <c r="B6" s="10"/>
      <c r="C6" s="4"/>
      <c r="D6" s="4"/>
      <c r="M6" s="52"/>
    </row>
    <row r="7" spans="1:13" ht="15.75">
      <c r="A7" s="4"/>
      <c r="B7" s="10">
        <v>42683</v>
      </c>
      <c r="C7" s="4"/>
      <c r="D7" s="4">
        <v>1</v>
      </c>
      <c r="M7" s="52"/>
    </row>
    <row r="8" spans="1:13" ht="15.75">
      <c r="A8" s="4"/>
      <c r="B8" s="10">
        <v>42719</v>
      </c>
      <c r="C8" s="4" t="s">
        <v>32</v>
      </c>
      <c r="D8" s="4">
        <v>1</v>
      </c>
      <c r="M8" s="52"/>
    </row>
    <row r="9" spans="1:13" ht="15.75">
      <c r="A9" s="4"/>
      <c r="B9" s="10">
        <v>42793</v>
      </c>
      <c r="C9" s="4" t="s">
        <v>267</v>
      </c>
      <c r="D9" s="4">
        <v>1</v>
      </c>
      <c r="M9" s="52"/>
    </row>
    <row r="10" spans="1:13" ht="15.75">
      <c r="A10" s="4"/>
      <c r="B10" s="10">
        <v>42794</v>
      </c>
      <c r="C10" s="4" t="s">
        <v>268</v>
      </c>
      <c r="D10" s="4">
        <v>1</v>
      </c>
      <c r="M10" s="52"/>
    </row>
    <row r="11" spans="1:13" ht="15.75">
      <c r="A11" s="4"/>
      <c r="B11" s="10">
        <v>42807</v>
      </c>
      <c r="D11" s="4">
        <v>1</v>
      </c>
      <c r="M11" s="52"/>
    </row>
    <row r="12" spans="1:13" ht="15.75">
      <c r="A12" s="4"/>
      <c r="B12" s="10">
        <v>42808</v>
      </c>
      <c r="C12" s="10" t="s">
        <v>269</v>
      </c>
      <c r="D12" s="4">
        <v>1</v>
      </c>
      <c r="M12" s="52"/>
    </row>
    <row r="13" spans="1:13" ht="15.75">
      <c r="A13" s="4"/>
      <c r="B13" s="10"/>
      <c r="C13" s="10" t="s">
        <v>300</v>
      </c>
      <c r="D13" s="4"/>
      <c r="E13">
        <v>200</v>
      </c>
      <c r="M13" s="52"/>
    </row>
    <row r="14" spans="1:13" ht="15.75">
      <c r="A14" s="4"/>
      <c r="B14" s="10">
        <v>42821</v>
      </c>
      <c r="C14" s="10" t="s">
        <v>180</v>
      </c>
      <c r="D14" s="4">
        <v>1</v>
      </c>
      <c r="M14" s="52"/>
    </row>
    <row r="15" spans="1:13" ht="15.75">
      <c r="A15" s="4"/>
      <c r="B15" s="10">
        <v>42822</v>
      </c>
      <c r="C15" s="10"/>
      <c r="D15" s="4">
        <v>1</v>
      </c>
      <c r="M15" s="51"/>
    </row>
    <row r="16" spans="1:13" ht="15.75">
      <c r="A16" s="4"/>
      <c r="B16" s="10">
        <v>42835</v>
      </c>
      <c r="C16" s="10" t="s">
        <v>270</v>
      </c>
      <c r="D16" s="4">
        <v>1</v>
      </c>
      <c r="F16" s="23"/>
      <c r="M16" s="52"/>
    </row>
    <row r="17" spans="1:13" ht="15.75">
      <c r="A17" s="4"/>
      <c r="B17" s="10">
        <v>42836</v>
      </c>
      <c r="C17" s="4" t="s">
        <v>185</v>
      </c>
      <c r="D17" s="4">
        <v>1</v>
      </c>
      <c r="E17">
        <v>200</v>
      </c>
      <c r="F17" s="23"/>
      <c r="M17" s="52"/>
    </row>
    <row r="18" spans="1:13" ht="15.75">
      <c r="A18" s="4"/>
      <c r="B18" s="10">
        <v>42849</v>
      </c>
      <c r="C18" s="10"/>
      <c r="D18" s="4">
        <v>1</v>
      </c>
      <c r="M18" s="52"/>
    </row>
    <row r="19" spans="1:13" ht="15.75">
      <c r="A19" s="4"/>
      <c r="B19" s="10">
        <v>42850</v>
      </c>
      <c r="C19" s="10" t="s">
        <v>179</v>
      </c>
      <c r="D19" s="4">
        <v>1</v>
      </c>
      <c r="M19" s="52"/>
    </row>
    <row r="20" spans="1:13" ht="15.75">
      <c r="A20" s="4"/>
      <c r="B20" s="10">
        <v>42863</v>
      </c>
      <c r="C20" s="10"/>
      <c r="D20" s="4">
        <v>1</v>
      </c>
      <c r="F20" s="23"/>
      <c r="M20" s="52"/>
    </row>
    <row r="21" spans="1:13" ht="15.75">
      <c r="A21" s="4"/>
      <c r="B21" s="10">
        <v>42864</v>
      </c>
      <c r="C21" s="10" t="s">
        <v>179</v>
      </c>
      <c r="D21" s="4">
        <v>1</v>
      </c>
      <c r="F21" s="23"/>
      <c r="M21" s="52"/>
    </row>
    <row r="22" spans="1:13" ht="15.75">
      <c r="A22" s="4"/>
      <c r="B22" s="10">
        <v>42877</v>
      </c>
      <c r="C22" s="10"/>
      <c r="D22" s="4">
        <v>1</v>
      </c>
      <c r="M22" s="52"/>
    </row>
    <row r="23" spans="1:13" ht="15.75">
      <c r="A23" s="4"/>
      <c r="B23" s="10">
        <v>42878</v>
      </c>
      <c r="C23" s="10" t="s">
        <v>181</v>
      </c>
      <c r="D23" s="4">
        <v>1</v>
      </c>
      <c r="M23" s="52"/>
    </row>
    <row r="24" spans="1:13" ht="15.75">
      <c r="A24" s="4"/>
      <c r="B24" s="10">
        <v>42891</v>
      </c>
      <c r="C24" s="10" t="s">
        <v>182</v>
      </c>
      <c r="D24" s="4">
        <v>1</v>
      </c>
      <c r="M24" s="52"/>
    </row>
    <row r="25" spans="1:13" ht="15.75">
      <c r="A25" s="4"/>
      <c r="B25" s="10">
        <v>42892</v>
      </c>
      <c r="C25" s="10" t="s">
        <v>183</v>
      </c>
      <c r="D25" s="4">
        <v>1</v>
      </c>
      <c r="M25" s="52"/>
    </row>
    <row r="26" spans="1:13" ht="15.75">
      <c r="A26" s="4"/>
      <c r="B26" s="10">
        <v>42910</v>
      </c>
      <c r="C26" s="4"/>
      <c r="D26" s="4"/>
      <c r="M26" s="52"/>
    </row>
    <row r="27" spans="1:13" ht="15.75">
      <c r="A27" s="4"/>
      <c r="B27" s="4"/>
      <c r="C27" s="4" t="s">
        <v>20</v>
      </c>
      <c r="D27" s="4">
        <f>SUM(D6:D26)</f>
        <v>18</v>
      </c>
      <c r="M27" s="52"/>
    </row>
    <row r="28" spans="1:13" ht="15.75">
      <c r="M28" s="51"/>
    </row>
    <row r="29" spans="1:13" ht="15.75">
      <c r="M29" s="52"/>
    </row>
    <row r="30" spans="1:13" ht="15.75">
      <c r="A30" s="3" t="s">
        <v>44</v>
      </c>
      <c r="B30" s="3" t="s">
        <v>18</v>
      </c>
      <c r="C30" s="3"/>
      <c r="D30" s="3" t="s">
        <v>19</v>
      </c>
      <c r="E30" t="s">
        <v>299</v>
      </c>
      <c r="M30" s="52"/>
    </row>
    <row r="31" spans="1:13" ht="15.75">
      <c r="A31" s="4"/>
      <c r="B31" s="4"/>
      <c r="C31" s="4"/>
      <c r="D31" s="4"/>
      <c r="E31" t="s">
        <v>45</v>
      </c>
      <c r="M31" s="52"/>
    </row>
    <row r="32" spans="1:13" ht="15.75">
      <c r="A32" s="4"/>
      <c r="B32" s="4"/>
      <c r="C32" s="4"/>
      <c r="D32" s="4"/>
      <c r="M32" s="52"/>
    </row>
    <row r="33" spans="1:13" ht="15.75">
      <c r="A33" s="4"/>
      <c r="B33" s="4"/>
      <c r="C33" s="4"/>
      <c r="D33" s="4"/>
      <c r="M33" s="52"/>
    </row>
    <row r="34" spans="1:13" ht="15.75">
      <c r="A34" s="4"/>
      <c r="B34" s="4"/>
      <c r="C34" s="4"/>
      <c r="D34" s="4"/>
      <c r="M34" s="52"/>
    </row>
    <row r="35" spans="1:13" ht="15.75">
      <c r="A35" s="4"/>
      <c r="B35" s="4"/>
      <c r="C35" s="4"/>
      <c r="D35" s="4"/>
      <c r="M35" s="52"/>
    </row>
    <row r="36" spans="1:13" ht="15.75">
      <c r="A36" s="4"/>
      <c r="B36" s="4"/>
      <c r="C36" s="4"/>
      <c r="D36" s="4"/>
      <c r="M36" s="52"/>
    </row>
    <row r="37" spans="1:13" ht="15.75">
      <c r="A37" s="4"/>
      <c r="B37" s="4"/>
      <c r="C37" s="4"/>
      <c r="D37" s="4"/>
      <c r="M37" s="52"/>
    </row>
    <row r="38" spans="1:13" ht="15.75">
      <c r="A38" s="4"/>
      <c r="B38" s="4"/>
      <c r="C38" s="4"/>
      <c r="D38" s="4"/>
      <c r="M38" s="51"/>
    </row>
    <row r="39" spans="1:13" ht="15.75">
      <c r="M39" s="52"/>
    </row>
    <row r="40" spans="1:13" ht="15.75">
      <c r="M40" s="5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63"/>
  <sheetViews>
    <sheetView topLeftCell="A17" workbookViewId="0">
      <selection activeCell="A39" sqref="A39"/>
    </sheetView>
  </sheetViews>
  <sheetFormatPr defaultRowHeight="15"/>
  <cols>
    <col min="2" max="2" width="10.7109375" bestFit="1" customWidth="1"/>
    <col min="3" max="3" width="16.140625" bestFit="1" customWidth="1"/>
    <col min="4" max="4" width="14.7109375" customWidth="1"/>
    <col min="5" max="5" width="2.42578125" customWidth="1"/>
    <col min="6" max="6" width="62.7109375" customWidth="1"/>
  </cols>
  <sheetData>
    <row r="1" spans="1:17" ht="31.5">
      <c r="A1" s="1" t="s">
        <v>0</v>
      </c>
    </row>
    <row r="3" spans="1:17" ht="23.25">
      <c r="A3" s="2" t="s">
        <v>23</v>
      </c>
    </row>
    <row r="4" spans="1:17" ht="23.25">
      <c r="A4" s="2"/>
      <c r="K4" t="s">
        <v>292</v>
      </c>
      <c r="L4" t="s">
        <v>293</v>
      </c>
    </row>
    <row r="5" spans="1:17">
      <c r="A5" s="101" t="s">
        <v>23</v>
      </c>
      <c r="B5" s="101" t="s">
        <v>18</v>
      </c>
      <c r="C5" s="70"/>
      <c r="D5" s="101" t="s">
        <v>19</v>
      </c>
      <c r="E5" s="81"/>
      <c r="F5" s="82"/>
    </row>
    <row r="6" spans="1:17">
      <c r="A6" s="4"/>
      <c r="B6" s="5">
        <v>42627</v>
      </c>
      <c r="C6" s="4"/>
      <c r="D6" s="4">
        <v>1</v>
      </c>
      <c r="E6" s="4"/>
      <c r="F6" s="4" t="s">
        <v>298</v>
      </c>
    </row>
    <row r="7" spans="1:17">
      <c r="A7" s="4"/>
      <c r="B7" s="5"/>
      <c r="C7" s="4"/>
      <c r="D7" s="4"/>
      <c r="E7" s="4"/>
      <c r="F7" s="4"/>
      <c r="G7" s="42"/>
      <c r="H7" s="42"/>
    </row>
    <row r="8" spans="1:17">
      <c r="A8" s="4" t="s">
        <v>70</v>
      </c>
      <c r="B8" s="53">
        <v>42774</v>
      </c>
      <c r="C8" s="41"/>
      <c r="D8" s="41">
        <v>1</v>
      </c>
      <c r="E8" s="41"/>
      <c r="F8" s="41" t="s">
        <v>188</v>
      </c>
      <c r="G8" s="43"/>
      <c r="H8" s="43"/>
      <c r="I8" s="40"/>
      <c r="J8" s="40"/>
      <c r="K8" s="40"/>
      <c r="L8" s="40"/>
      <c r="M8" s="40"/>
      <c r="N8" t="s">
        <v>155</v>
      </c>
      <c r="Q8" s="26">
        <v>0.10416666666666667</v>
      </c>
    </row>
    <row r="9" spans="1:17" ht="45">
      <c r="A9" s="79" t="s">
        <v>81</v>
      </c>
      <c r="B9" s="83">
        <v>42779</v>
      </c>
      <c r="C9" s="84" t="s">
        <v>135</v>
      </c>
      <c r="D9" s="84">
        <v>1</v>
      </c>
      <c r="E9" s="84"/>
      <c r="F9" s="85" t="s">
        <v>272</v>
      </c>
      <c r="G9" s="43"/>
      <c r="H9" s="43"/>
      <c r="I9" s="40"/>
      <c r="J9" s="40"/>
      <c r="K9" s="40"/>
      <c r="L9" s="40"/>
      <c r="M9" s="40"/>
    </row>
    <row r="10" spans="1:17" ht="30">
      <c r="A10" s="71"/>
      <c r="B10" s="72"/>
      <c r="C10" s="73" t="s">
        <v>138</v>
      </c>
      <c r="D10" s="73"/>
      <c r="E10" s="73"/>
      <c r="F10" s="86" t="s">
        <v>273</v>
      </c>
      <c r="G10" s="43"/>
      <c r="H10" s="43"/>
      <c r="I10" s="40"/>
      <c r="J10" s="40"/>
      <c r="K10" s="40"/>
      <c r="L10" s="40"/>
      <c r="M10" s="40"/>
    </row>
    <row r="11" spans="1:17">
      <c r="A11" s="74"/>
      <c r="B11" s="44"/>
      <c r="C11" s="43"/>
      <c r="D11" s="43"/>
      <c r="E11" s="43"/>
      <c r="F11" s="87" t="s">
        <v>274</v>
      </c>
      <c r="G11" s="43"/>
      <c r="H11" s="43"/>
      <c r="I11" s="40"/>
      <c r="J11" s="40"/>
      <c r="K11" s="40"/>
      <c r="L11" s="40"/>
      <c r="M11" s="40"/>
    </row>
    <row r="12" spans="1:17">
      <c r="A12" s="74"/>
      <c r="B12" s="44"/>
      <c r="C12" s="43"/>
      <c r="D12" s="43"/>
      <c r="E12" s="43"/>
      <c r="F12" s="87" t="s">
        <v>275</v>
      </c>
      <c r="G12" s="43"/>
      <c r="H12" s="43"/>
      <c r="I12" s="40"/>
      <c r="J12" s="40"/>
      <c r="K12" s="40"/>
      <c r="L12" s="40"/>
      <c r="M12" s="40"/>
    </row>
    <row r="13" spans="1:17">
      <c r="A13" s="75"/>
      <c r="B13" s="76"/>
      <c r="C13" s="77"/>
      <c r="D13" s="77"/>
      <c r="E13" s="77"/>
      <c r="F13" s="88" t="s">
        <v>276</v>
      </c>
      <c r="G13" s="43"/>
      <c r="H13" s="43"/>
      <c r="I13" s="40"/>
      <c r="J13" s="40"/>
      <c r="K13" s="40"/>
      <c r="L13" s="40"/>
      <c r="M13" s="40"/>
    </row>
    <row r="14" spans="1:17" ht="30">
      <c r="A14" s="71"/>
      <c r="B14" s="72"/>
      <c r="C14" s="73" t="s">
        <v>136</v>
      </c>
      <c r="D14" s="73"/>
      <c r="E14" s="73"/>
      <c r="F14" s="86" t="s">
        <v>137</v>
      </c>
      <c r="G14" s="43"/>
      <c r="H14" s="43"/>
      <c r="I14" s="40"/>
      <c r="J14" s="40"/>
      <c r="K14" s="40"/>
      <c r="L14" s="40"/>
      <c r="M14" s="40"/>
    </row>
    <row r="15" spans="1:17" ht="30">
      <c r="A15" s="74"/>
      <c r="B15" s="44"/>
      <c r="C15" s="43"/>
      <c r="D15" s="43"/>
      <c r="E15" s="43"/>
      <c r="F15" s="87" t="s">
        <v>277</v>
      </c>
      <c r="G15" s="43"/>
      <c r="H15" s="43"/>
      <c r="I15" s="40"/>
      <c r="J15" s="40"/>
      <c r="K15" s="40"/>
      <c r="L15" s="40"/>
      <c r="M15" s="40"/>
    </row>
    <row r="16" spans="1:17" ht="45">
      <c r="A16" s="75"/>
      <c r="B16" s="76"/>
      <c r="C16" s="77"/>
      <c r="D16" s="77"/>
      <c r="E16" s="77"/>
      <c r="F16" s="88" t="s">
        <v>278</v>
      </c>
      <c r="G16" s="43"/>
      <c r="H16" s="43"/>
      <c r="I16" s="40"/>
      <c r="J16" s="40"/>
      <c r="K16" s="40"/>
      <c r="L16" s="40"/>
      <c r="M16" s="40"/>
    </row>
    <row r="17" spans="1:15">
      <c r="A17" s="71" t="s">
        <v>71</v>
      </c>
      <c r="B17" s="72">
        <v>42782</v>
      </c>
      <c r="C17" s="81" t="s">
        <v>189</v>
      </c>
      <c r="D17" s="81">
        <v>1</v>
      </c>
      <c r="E17" s="81"/>
      <c r="F17" s="86" t="s">
        <v>72</v>
      </c>
      <c r="G17" s="42"/>
      <c r="H17" s="42"/>
    </row>
    <row r="18" spans="1:15" ht="30">
      <c r="A18" s="74"/>
      <c r="B18" s="44"/>
      <c r="C18" s="42"/>
      <c r="D18" s="42"/>
      <c r="E18" s="42"/>
      <c r="F18" s="87" t="s">
        <v>279</v>
      </c>
      <c r="G18" s="42"/>
      <c r="H18" s="42"/>
    </row>
    <row r="19" spans="1:15">
      <c r="A19" s="75"/>
      <c r="B19" s="76"/>
      <c r="C19" s="89"/>
      <c r="D19" s="89"/>
      <c r="E19" s="89"/>
      <c r="F19" s="88" t="s">
        <v>280</v>
      </c>
      <c r="G19" s="42"/>
      <c r="H19" s="42"/>
    </row>
    <row r="20" spans="1:15" ht="30">
      <c r="A20" s="71"/>
      <c r="B20" s="72"/>
      <c r="C20" s="81" t="s">
        <v>134</v>
      </c>
      <c r="D20" s="81"/>
      <c r="E20" s="81"/>
      <c r="F20" s="86" t="s">
        <v>281</v>
      </c>
      <c r="G20" s="42"/>
      <c r="H20" s="42"/>
    </row>
    <row r="21" spans="1:15">
      <c r="A21" s="74"/>
      <c r="B21" s="44"/>
      <c r="C21" s="42"/>
      <c r="D21" s="42"/>
      <c r="E21" s="42"/>
      <c r="F21" s="87" t="s">
        <v>282</v>
      </c>
      <c r="G21" s="42"/>
      <c r="H21" s="42"/>
    </row>
    <row r="22" spans="1:15">
      <c r="A22" s="75"/>
      <c r="B22" s="76"/>
      <c r="C22" s="89"/>
      <c r="D22" s="89"/>
      <c r="E22" s="89"/>
      <c r="F22" s="90" t="s">
        <v>294</v>
      </c>
      <c r="G22" s="42"/>
      <c r="H22" s="42"/>
    </row>
    <row r="23" spans="1:15">
      <c r="A23" s="71"/>
      <c r="B23" s="72"/>
      <c r="C23" s="81" t="s">
        <v>190</v>
      </c>
      <c r="D23" s="81"/>
      <c r="E23" s="81"/>
      <c r="F23" s="86" t="s">
        <v>191</v>
      </c>
      <c r="G23" s="42"/>
      <c r="H23" s="42"/>
    </row>
    <row r="24" spans="1:15">
      <c r="A24" s="74"/>
      <c r="B24" s="44"/>
      <c r="C24" s="42"/>
      <c r="D24" s="42"/>
      <c r="E24" s="42"/>
      <c r="F24" s="87" t="s">
        <v>283</v>
      </c>
      <c r="G24" s="42"/>
      <c r="H24" s="42"/>
    </row>
    <row r="25" spans="1:15" ht="60">
      <c r="A25" s="74"/>
      <c r="B25" s="44"/>
      <c r="C25" s="42"/>
      <c r="D25" s="42"/>
      <c r="E25" s="42"/>
      <c r="F25" s="87" t="s">
        <v>284</v>
      </c>
      <c r="G25" s="42"/>
      <c r="H25" s="42"/>
    </row>
    <row r="26" spans="1:15">
      <c r="A26" s="75"/>
      <c r="B26" s="76"/>
      <c r="C26" s="89"/>
      <c r="D26" s="89"/>
      <c r="E26" s="89"/>
      <c r="F26" s="88" t="s">
        <v>285</v>
      </c>
      <c r="G26" s="42"/>
      <c r="H26" s="42"/>
    </row>
    <row r="27" spans="1:15">
      <c r="A27" s="79" t="s">
        <v>80</v>
      </c>
      <c r="B27" s="91">
        <v>42783</v>
      </c>
      <c r="C27" s="84" t="s">
        <v>289</v>
      </c>
      <c r="D27" s="34">
        <v>1</v>
      </c>
      <c r="E27" s="34"/>
      <c r="F27" s="85" t="s">
        <v>288</v>
      </c>
      <c r="G27" s="42"/>
      <c r="H27" s="42"/>
    </row>
    <row r="28" spans="1:15" ht="45">
      <c r="A28" s="79"/>
      <c r="B28" s="34"/>
      <c r="C28" s="34" t="s">
        <v>192</v>
      </c>
      <c r="D28" s="34"/>
      <c r="E28" s="34"/>
      <c r="F28" s="92" t="s">
        <v>286</v>
      </c>
      <c r="G28" s="42"/>
      <c r="H28" s="42"/>
      <c r="I28" s="50"/>
    </row>
    <row r="29" spans="1:15" ht="45">
      <c r="A29" s="79" t="s">
        <v>80</v>
      </c>
      <c r="B29" s="93">
        <v>42797</v>
      </c>
      <c r="C29" s="94" t="s">
        <v>290</v>
      </c>
      <c r="D29" s="34">
        <v>1</v>
      </c>
      <c r="E29" s="34"/>
      <c r="F29" s="95" t="s">
        <v>287</v>
      </c>
      <c r="G29" s="42"/>
      <c r="H29" s="42"/>
      <c r="O29" t="s">
        <v>262</v>
      </c>
    </row>
    <row r="30" spans="1:15">
      <c r="A30" s="71"/>
      <c r="B30" s="96"/>
      <c r="C30" s="81" t="s">
        <v>143</v>
      </c>
      <c r="D30" s="81"/>
      <c r="E30" s="81"/>
      <c r="F30" s="97" t="s">
        <v>297</v>
      </c>
      <c r="G30" s="42"/>
      <c r="H30" s="42"/>
    </row>
    <row r="31" spans="1:15">
      <c r="A31" s="74"/>
      <c r="B31" s="80"/>
      <c r="C31" s="42"/>
      <c r="D31" s="42"/>
      <c r="E31" s="42"/>
      <c r="F31" s="98" t="s">
        <v>296</v>
      </c>
      <c r="G31" s="42"/>
      <c r="H31" s="42"/>
    </row>
    <row r="32" spans="1:15">
      <c r="A32" s="75"/>
      <c r="B32" s="100"/>
      <c r="C32" s="89"/>
      <c r="D32" s="89"/>
      <c r="E32" s="89"/>
      <c r="F32" s="99" t="s">
        <v>295</v>
      </c>
      <c r="G32" s="42"/>
      <c r="H32" s="42"/>
    </row>
    <row r="33" spans="1:15">
      <c r="A33" s="79"/>
      <c r="B33" s="91">
        <v>42807</v>
      </c>
      <c r="C33" s="34"/>
      <c r="D33" s="34">
        <v>1</v>
      </c>
      <c r="E33" s="34"/>
      <c r="F33" s="92" t="s">
        <v>187</v>
      </c>
      <c r="G33" s="42"/>
      <c r="H33" s="42"/>
      <c r="K33">
        <v>220</v>
      </c>
      <c r="L33">
        <v>220</v>
      </c>
      <c r="O33" t="s">
        <v>271</v>
      </c>
    </row>
    <row r="34" spans="1:15" ht="30">
      <c r="A34" s="79"/>
      <c r="B34" s="91">
        <v>42808</v>
      </c>
      <c r="C34" s="34"/>
      <c r="D34" s="34">
        <v>1</v>
      </c>
      <c r="E34" s="34"/>
      <c r="F34" s="92" t="s">
        <v>291</v>
      </c>
      <c r="G34" s="42"/>
      <c r="H34" s="42"/>
      <c r="K34">
        <v>220</v>
      </c>
      <c r="L34">
        <v>220</v>
      </c>
      <c r="O34" t="s">
        <v>271</v>
      </c>
    </row>
    <row r="35" spans="1:15">
      <c r="A35" s="79"/>
      <c r="B35" s="91">
        <v>42809</v>
      </c>
      <c r="C35" s="34"/>
      <c r="D35" s="34">
        <v>1</v>
      </c>
      <c r="E35" s="34"/>
      <c r="F35" s="92" t="s">
        <v>187</v>
      </c>
      <c r="G35" s="42"/>
      <c r="H35" s="42"/>
      <c r="K35">
        <v>220</v>
      </c>
      <c r="L35">
        <v>220</v>
      </c>
      <c r="O35" t="s">
        <v>271</v>
      </c>
    </row>
    <row r="36" spans="1:15">
      <c r="A36" s="42"/>
      <c r="B36" s="45"/>
      <c r="C36" s="42"/>
      <c r="D36" s="42"/>
      <c r="E36" s="42"/>
      <c r="F36" s="42"/>
      <c r="G36" s="42"/>
      <c r="H36" s="42"/>
    </row>
    <row r="37" spans="1:15">
      <c r="A37" s="42"/>
      <c r="B37" s="45"/>
      <c r="C37" s="42"/>
      <c r="D37" s="42"/>
    </row>
    <row r="38" spans="1:15">
      <c r="A38" s="42"/>
      <c r="B38" s="45"/>
      <c r="C38" s="42"/>
      <c r="D38" s="42"/>
    </row>
    <row r="39" spans="1:15">
      <c r="A39" s="42"/>
      <c r="B39" s="42"/>
      <c r="C39" s="42" t="s">
        <v>20</v>
      </c>
      <c r="D39" s="42">
        <f>SUM(D6:D37)</f>
        <v>9</v>
      </c>
    </row>
    <row r="40" spans="1:15">
      <c r="A40" s="42"/>
      <c r="B40" s="42"/>
      <c r="C40" s="42"/>
      <c r="D40" s="42"/>
    </row>
    <row r="43" spans="1:15" s="42" customFormat="1"/>
    <row r="44" spans="1:15" s="42" customFormat="1"/>
    <row r="45" spans="1:15" s="42" customFormat="1">
      <c r="A45" s="102"/>
      <c r="B45" s="103"/>
      <c r="C45" s="102"/>
      <c r="D45" s="78"/>
    </row>
    <row r="46" spans="1:15" s="42" customFormat="1">
      <c r="A46" s="102"/>
      <c r="B46" s="103"/>
      <c r="C46" s="102"/>
      <c r="D46" s="78"/>
    </row>
    <row r="47" spans="1:15" s="42" customFormat="1">
      <c r="A47" s="102"/>
      <c r="B47" s="102"/>
      <c r="C47" s="102"/>
      <c r="D47" s="78"/>
    </row>
    <row r="48" spans="1:15" s="42" customFormat="1">
      <c r="A48" s="102"/>
      <c r="B48" s="102"/>
      <c r="C48" s="102"/>
      <c r="D48" s="78"/>
    </row>
    <row r="49" spans="1:4" s="42" customFormat="1">
      <c r="A49" s="102"/>
      <c r="B49" s="102"/>
      <c r="C49" s="102"/>
      <c r="D49" s="78"/>
    </row>
    <row r="50" spans="1:4" s="42" customFormat="1">
      <c r="A50" s="102"/>
      <c r="B50" s="102"/>
      <c r="C50" s="102"/>
      <c r="D50" s="78"/>
    </row>
    <row r="51" spans="1:4" s="42" customFormat="1">
      <c r="A51" s="102"/>
      <c r="B51" s="102"/>
      <c r="C51" s="102"/>
      <c r="D51" s="78"/>
    </row>
    <row r="52" spans="1:4" s="42" customFormat="1">
      <c r="A52" s="102"/>
      <c r="B52" s="102"/>
      <c r="C52" s="102"/>
      <c r="D52" s="78"/>
    </row>
    <row r="53" spans="1:4" s="42" customFormat="1">
      <c r="A53" s="102"/>
      <c r="B53" s="102"/>
      <c r="C53" s="102"/>
      <c r="D53" s="78"/>
    </row>
    <row r="54" spans="1:4" s="42" customFormat="1">
      <c r="A54" s="102"/>
      <c r="B54" s="103"/>
      <c r="C54" s="102"/>
      <c r="D54" s="78"/>
    </row>
    <row r="55" spans="1:4" s="42" customFormat="1">
      <c r="A55" s="102"/>
      <c r="B55" s="103"/>
      <c r="C55" s="102"/>
      <c r="D55" s="78"/>
    </row>
    <row r="56" spans="1:4" s="42" customFormat="1">
      <c r="A56" s="102"/>
      <c r="B56" s="103"/>
      <c r="C56" s="102"/>
      <c r="D56" s="78"/>
    </row>
    <row r="57" spans="1:4" s="42" customFormat="1">
      <c r="A57" s="102"/>
      <c r="B57" s="102"/>
      <c r="C57" s="102"/>
      <c r="D57" s="78"/>
    </row>
    <row r="58" spans="1:4" s="42" customFormat="1">
      <c r="A58" s="102"/>
      <c r="B58" s="102"/>
      <c r="C58" s="102"/>
      <c r="D58" s="78"/>
    </row>
    <row r="59" spans="1:4" s="42" customFormat="1">
      <c r="A59" s="102"/>
      <c r="B59" s="102"/>
      <c r="C59" s="102"/>
      <c r="D59" s="78"/>
    </row>
    <row r="60" spans="1:4" s="42" customFormat="1">
      <c r="A60" s="102"/>
      <c r="B60" s="102"/>
      <c r="C60" s="102"/>
      <c r="D60" s="78"/>
    </row>
    <row r="61" spans="1:4" s="42" customFormat="1">
      <c r="A61" s="102"/>
      <c r="B61" s="102"/>
      <c r="C61" s="102"/>
      <c r="D61" s="78"/>
    </row>
    <row r="62" spans="1:4" s="42" customFormat="1">
      <c r="A62" s="102"/>
      <c r="B62" s="102"/>
      <c r="C62" s="102"/>
      <c r="D62" s="78"/>
    </row>
    <row r="63" spans="1:4" s="42" customFormat="1">
      <c r="A63" s="78"/>
      <c r="B63" s="78"/>
      <c r="C63" s="78"/>
      <c r="D63" s="78"/>
    </row>
  </sheetData>
  <mergeCells count="18">
    <mergeCell ref="A45:A46"/>
    <mergeCell ref="B45:B46"/>
    <mergeCell ref="C45:C46"/>
    <mergeCell ref="A47:A50"/>
    <mergeCell ref="B47:B50"/>
    <mergeCell ref="C47:C50"/>
    <mergeCell ref="A51:A53"/>
    <mergeCell ref="B51:B53"/>
    <mergeCell ref="C51:C53"/>
    <mergeCell ref="A54:A56"/>
    <mergeCell ref="B54:B56"/>
    <mergeCell ref="C54:C56"/>
    <mergeCell ref="A57:A58"/>
    <mergeCell ref="B57:B58"/>
    <mergeCell ref="C57:C58"/>
    <mergeCell ref="A59:A62"/>
    <mergeCell ref="B59:B62"/>
    <mergeCell ref="C59:C6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M101"/>
  <sheetViews>
    <sheetView workbookViewId="0">
      <selection activeCell="A8" sqref="A8"/>
    </sheetView>
  </sheetViews>
  <sheetFormatPr defaultRowHeight="15"/>
  <cols>
    <col min="1" max="1" width="17.28515625" customWidth="1"/>
    <col min="2" max="2" width="11.28515625" customWidth="1"/>
    <col min="3" max="3" width="68" customWidth="1"/>
    <col min="4" max="4" width="14.7109375" customWidth="1"/>
    <col min="6" max="6" width="13.85546875" bestFit="1" customWidth="1"/>
  </cols>
  <sheetData>
    <row r="1" spans="1:13" ht="31.5">
      <c r="A1" s="1" t="s">
        <v>109</v>
      </c>
    </row>
    <row r="3" spans="1:13" ht="23.25">
      <c r="A3" s="2" t="s">
        <v>24</v>
      </c>
    </row>
    <row r="4" spans="1:13" ht="23.25">
      <c r="A4" s="2"/>
    </row>
    <row r="5" spans="1:13">
      <c r="A5" s="3" t="s">
        <v>33</v>
      </c>
      <c r="B5" s="3" t="s">
        <v>18</v>
      </c>
      <c r="C5" s="4" t="s">
        <v>26</v>
      </c>
      <c r="D5" s="3" t="s">
        <v>19</v>
      </c>
      <c r="E5" s="24" t="s">
        <v>74</v>
      </c>
      <c r="F5" s="24" t="s">
        <v>76</v>
      </c>
      <c r="G5" s="24" t="s">
        <v>94</v>
      </c>
      <c r="H5" s="25" t="s">
        <v>63</v>
      </c>
      <c r="I5" s="25" t="s">
        <v>77</v>
      </c>
      <c r="J5" s="25" t="s">
        <v>78</v>
      </c>
      <c r="K5" s="25" t="s">
        <v>113</v>
      </c>
      <c r="L5" s="25" t="s">
        <v>79</v>
      </c>
      <c r="M5" s="25" t="s">
        <v>104</v>
      </c>
    </row>
    <row r="6" spans="1:13" ht="90" customHeight="1">
      <c r="A6" s="4" t="s">
        <v>82</v>
      </c>
      <c r="B6" s="5">
        <v>42761</v>
      </c>
      <c r="C6" s="6" t="s">
        <v>60</v>
      </c>
      <c r="D6" s="29">
        <v>1</v>
      </c>
      <c r="E6" s="31" t="s">
        <v>88</v>
      </c>
      <c r="F6" t="s">
        <v>59</v>
      </c>
      <c r="I6" s="31" t="s">
        <v>87</v>
      </c>
    </row>
    <row r="7" spans="1:13">
      <c r="A7" s="4" t="s">
        <v>80</v>
      </c>
      <c r="B7" s="5">
        <v>42762</v>
      </c>
      <c r="C7" s="6" t="s">
        <v>83</v>
      </c>
      <c r="D7" s="29">
        <v>1</v>
      </c>
    </row>
    <row r="8" spans="1:13">
      <c r="A8" s="4" t="s">
        <v>82</v>
      </c>
      <c r="B8" s="7">
        <v>42803</v>
      </c>
      <c r="C8" s="4" t="s">
        <v>164</v>
      </c>
      <c r="D8" s="29">
        <v>1</v>
      </c>
      <c r="E8" s="32">
        <v>1</v>
      </c>
      <c r="F8" t="s">
        <v>59</v>
      </c>
      <c r="I8" s="27">
        <v>1</v>
      </c>
    </row>
    <row r="9" spans="1:13" ht="30">
      <c r="A9" s="4" t="s">
        <v>80</v>
      </c>
      <c r="B9" s="7">
        <v>42804</v>
      </c>
      <c r="C9" s="48" t="s">
        <v>166</v>
      </c>
      <c r="D9" s="29">
        <v>1</v>
      </c>
      <c r="E9" s="32">
        <v>1</v>
      </c>
      <c r="F9" t="s">
        <v>59</v>
      </c>
    </row>
    <row r="10" spans="1:13">
      <c r="A10" s="4" t="s">
        <v>84</v>
      </c>
      <c r="B10" s="8">
        <v>42805</v>
      </c>
      <c r="C10" s="9" t="s">
        <v>165</v>
      </c>
      <c r="D10" s="29">
        <v>1</v>
      </c>
      <c r="F10" t="s">
        <v>59</v>
      </c>
      <c r="G10" s="36">
        <v>1</v>
      </c>
      <c r="K10" s="40"/>
    </row>
    <row r="11" spans="1:13">
      <c r="A11" s="4" t="s">
        <v>85</v>
      </c>
      <c r="B11" s="8">
        <v>42806</v>
      </c>
      <c r="C11" s="9" t="s">
        <v>167</v>
      </c>
      <c r="D11" s="4"/>
      <c r="K11" s="40"/>
    </row>
    <row r="12" spans="1:13" ht="30">
      <c r="A12" s="4" t="s">
        <v>82</v>
      </c>
      <c r="B12" s="7">
        <v>42817</v>
      </c>
      <c r="C12" s="6" t="s">
        <v>168</v>
      </c>
      <c r="D12" s="29">
        <v>1</v>
      </c>
      <c r="E12" s="32">
        <v>0.5</v>
      </c>
      <c r="J12" s="39">
        <v>1</v>
      </c>
      <c r="K12" s="40"/>
    </row>
    <row r="13" spans="1:13">
      <c r="A13" s="4" t="s">
        <v>80</v>
      </c>
      <c r="B13" s="7">
        <v>42818</v>
      </c>
      <c r="C13" s="4" t="s">
        <v>111</v>
      </c>
      <c r="D13" s="41"/>
      <c r="E13" s="40"/>
      <c r="J13" s="39">
        <v>0.5</v>
      </c>
      <c r="K13" s="40"/>
    </row>
    <row r="14" spans="1:13">
      <c r="A14" s="4" t="s">
        <v>82</v>
      </c>
      <c r="B14" s="7">
        <v>42831</v>
      </c>
      <c r="C14" s="4" t="s">
        <v>169</v>
      </c>
      <c r="D14" s="29">
        <v>1</v>
      </c>
      <c r="I14" s="27">
        <v>1</v>
      </c>
      <c r="K14" s="40"/>
    </row>
    <row r="15" spans="1:13">
      <c r="A15" s="4"/>
      <c r="B15" s="7">
        <v>42845</v>
      </c>
      <c r="C15" s="4" t="s">
        <v>171</v>
      </c>
      <c r="D15" s="41"/>
      <c r="I15" s="40"/>
      <c r="J15" s="39">
        <v>0.5</v>
      </c>
      <c r="K15" s="40"/>
    </row>
    <row r="16" spans="1:13">
      <c r="A16" s="4" t="s">
        <v>69</v>
      </c>
      <c r="B16" s="7">
        <v>42850</v>
      </c>
      <c r="C16" s="4" t="s">
        <v>93</v>
      </c>
      <c r="D16" s="4"/>
      <c r="E16" s="32">
        <v>1</v>
      </c>
      <c r="I16" s="27">
        <v>1</v>
      </c>
      <c r="K16" s="40"/>
    </row>
    <row r="17" spans="1:13">
      <c r="A17" s="4" t="s">
        <v>69</v>
      </c>
      <c r="B17" s="7">
        <v>42857</v>
      </c>
      <c r="C17" s="4" t="s">
        <v>161</v>
      </c>
      <c r="D17" s="4"/>
      <c r="E17" s="40"/>
      <c r="I17" s="27">
        <v>1</v>
      </c>
    </row>
    <row r="18" spans="1:13">
      <c r="A18" s="4" t="s">
        <v>86</v>
      </c>
      <c r="B18" s="7">
        <v>42866</v>
      </c>
      <c r="C18" s="4" t="s">
        <v>108</v>
      </c>
      <c r="D18" s="29">
        <v>1</v>
      </c>
      <c r="E18" t="s">
        <v>258</v>
      </c>
      <c r="I18" s="27">
        <v>1</v>
      </c>
    </row>
    <row r="19" spans="1:13">
      <c r="A19" s="4"/>
      <c r="B19" s="7"/>
      <c r="C19" s="4"/>
      <c r="D19" s="4"/>
      <c r="E19" s="30"/>
      <c r="G19" s="40"/>
      <c r="I19" s="30"/>
      <c r="J19" s="30"/>
      <c r="K19" s="30"/>
    </row>
    <row r="20" spans="1:13" ht="30">
      <c r="A20" s="4" t="s">
        <v>82</v>
      </c>
      <c r="B20" s="7">
        <v>42880</v>
      </c>
      <c r="C20" s="6" t="s">
        <v>172</v>
      </c>
      <c r="D20" s="29">
        <v>1</v>
      </c>
      <c r="E20" s="32">
        <v>1</v>
      </c>
      <c r="F20" t="s">
        <v>59</v>
      </c>
      <c r="G20" s="36">
        <v>1</v>
      </c>
      <c r="I20" s="27">
        <v>1</v>
      </c>
      <c r="J20" s="39">
        <v>1</v>
      </c>
      <c r="K20" s="40"/>
    </row>
    <row r="21" spans="1:13" ht="30">
      <c r="A21" s="4" t="s">
        <v>80</v>
      </c>
      <c r="B21" s="7">
        <v>42881</v>
      </c>
      <c r="C21" s="28" t="s">
        <v>173</v>
      </c>
      <c r="D21" s="29">
        <v>1</v>
      </c>
      <c r="E21" s="32">
        <v>1</v>
      </c>
      <c r="G21" s="36">
        <v>1</v>
      </c>
      <c r="I21" s="27">
        <v>1</v>
      </c>
      <c r="J21" s="39">
        <v>1</v>
      </c>
      <c r="K21" s="40"/>
    </row>
    <row r="22" spans="1:13">
      <c r="A22" s="4" t="s">
        <v>82</v>
      </c>
      <c r="B22" s="7">
        <v>42901</v>
      </c>
      <c r="C22" s="38" t="s">
        <v>174</v>
      </c>
      <c r="D22" s="29">
        <v>1</v>
      </c>
      <c r="E22" s="32">
        <v>1</v>
      </c>
      <c r="F22" t="s">
        <v>59</v>
      </c>
      <c r="G22" s="36">
        <v>1</v>
      </c>
      <c r="I22" s="27">
        <v>1</v>
      </c>
      <c r="J22" s="39">
        <v>1</v>
      </c>
      <c r="K22" s="40"/>
      <c r="L22" t="s">
        <v>75</v>
      </c>
    </row>
    <row r="23" spans="1:13">
      <c r="A23" s="4" t="s">
        <v>82</v>
      </c>
      <c r="B23" s="7">
        <v>42908</v>
      </c>
      <c r="C23" s="38" t="s">
        <v>175</v>
      </c>
      <c r="D23" s="4"/>
      <c r="E23" s="32">
        <v>1</v>
      </c>
      <c r="G23" s="36">
        <v>1</v>
      </c>
      <c r="I23" s="27">
        <v>1</v>
      </c>
      <c r="J23" s="39">
        <v>1</v>
      </c>
      <c r="K23" s="40"/>
      <c r="L23" t="s">
        <v>75</v>
      </c>
    </row>
    <row r="24" spans="1:13" ht="30">
      <c r="A24" s="4"/>
      <c r="B24" s="7">
        <v>42910</v>
      </c>
      <c r="C24" s="6" t="s">
        <v>176</v>
      </c>
      <c r="D24" s="29">
        <v>1</v>
      </c>
      <c r="E24" s="32">
        <v>1</v>
      </c>
      <c r="F24" s="30" t="s">
        <v>62</v>
      </c>
      <c r="G24" s="36">
        <v>1</v>
      </c>
      <c r="I24" s="27">
        <v>1</v>
      </c>
      <c r="J24" s="39">
        <v>1</v>
      </c>
      <c r="K24" s="40"/>
      <c r="L24" t="s">
        <v>75</v>
      </c>
    </row>
    <row r="25" spans="1:13" ht="30">
      <c r="A25" s="4"/>
      <c r="B25" s="7">
        <v>42915</v>
      </c>
      <c r="C25" s="49" t="s">
        <v>177</v>
      </c>
      <c r="D25" s="29">
        <v>1</v>
      </c>
      <c r="E25" s="32">
        <v>0.5</v>
      </c>
      <c r="G25" s="36">
        <v>0.5</v>
      </c>
      <c r="I25" s="27">
        <v>0.5</v>
      </c>
      <c r="J25" s="39">
        <v>0.5</v>
      </c>
      <c r="K25" s="40"/>
      <c r="L25" t="s">
        <v>75</v>
      </c>
    </row>
    <row r="26" spans="1:13">
      <c r="A26" s="4"/>
      <c r="B26" s="7">
        <v>42917</v>
      </c>
      <c r="C26" s="6" t="s">
        <v>73</v>
      </c>
      <c r="D26" s="4"/>
      <c r="K26" s="40"/>
    </row>
    <row r="27" spans="1:13" ht="30">
      <c r="A27" s="4"/>
      <c r="B27" s="7">
        <v>42918</v>
      </c>
      <c r="C27" s="6" t="s">
        <v>178</v>
      </c>
      <c r="D27" s="29">
        <v>1</v>
      </c>
      <c r="E27" s="32">
        <v>0.5</v>
      </c>
      <c r="G27" s="36">
        <v>0.5</v>
      </c>
      <c r="I27" s="27">
        <v>0.5</v>
      </c>
      <c r="J27" s="39">
        <v>0.5</v>
      </c>
      <c r="K27" s="40"/>
      <c r="L27" t="s">
        <v>75</v>
      </c>
    </row>
    <row r="28" spans="1:13">
      <c r="A28" s="4"/>
      <c r="B28" s="4"/>
      <c r="C28" s="4" t="s">
        <v>101</v>
      </c>
      <c r="D28" s="3">
        <f>SUM(D6:D27)</f>
        <v>14</v>
      </c>
      <c r="E28" s="33">
        <f>SUM(E7:E27)</f>
        <v>9.5</v>
      </c>
      <c r="G28" s="33">
        <f>SUM(G10:G27)</f>
        <v>7</v>
      </c>
      <c r="H28" s="33">
        <f>SUM(H7:H27)</f>
        <v>0</v>
      </c>
      <c r="I28" s="33">
        <f>SUM(I7:I27)</f>
        <v>11</v>
      </c>
      <c r="J28">
        <f>SUM(J7:J27)</f>
        <v>8</v>
      </c>
      <c r="L28">
        <v>5</v>
      </c>
    </row>
    <row r="29" spans="1:13">
      <c r="E29" s="24" t="s">
        <v>74</v>
      </c>
      <c r="F29" s="24" t="s">
        <v>76</v>
      </c>
      <c r="G29" s="24" t="s">
        <v>94</v>
      </c>
      <c r="H29" s="25" t="s">
        <v>63</v>
      </c>
      <c r="I29" s="25" t="s">
        <v>77</v>
      </c>
      <c r="J29" s="25" t="s">
        <v>78</v>
      </c>
      <c r="K29" s="25"/>
      <c r="L29" s="25" t="s">
        <v>79</v>
      </c>
      <c r="M29" s="25" t="s">
        <v>104</v>
      </c>
    </row>
    <row r="30" spans="1:13" ht="21">
      <c r="A30" s="35" t="s">
        <v>96</v>
      </c>
    </row>
    <row r="31" spans="1:13" s="19" customFormat="1">
      <c r="A31" s="19" t="s">
        <v>102</v>
      </c>
      <c r="D31" s="19" t="s">
        <v>107</v>
      </c>
      <c r="F31" s="19" t="s">
        <v>98</v>
      </c>
      <c r="G31" s="19" t="s">
        <v>100</v>
      </c>
      <c r="H31" s="19" t="s">
        <v>103</v>
      </c>
    </row>
    <row r="32" spans="1:13">
      <c r="D32">
        <v>6000</v>
      </c>
      <c r="F32">
        <f>SUM(14*80)</f>
        <v>1120</v>
      </c>
      <c r="G32">
        <f>SUM(7*84.17)</f>
        <v>589.19000000000005</v>
      </c>
      <c r="H32">
        <f>SUM(20*14)</f>
        <v>280</v>
      </c>
    </row>
    <row r="34" spans="1:8" s="19" customFormat="1">
      <c r="A34" s="19" t="s">
        <v>160</v>
      </c>
      <c r="F34" s="19" t="s">
        <v>98</v>
      </c>
      <c r="G34" s="19" t="s">
        <v>100</v>
      </c>
      <c r="H34" s="19" t="s">
        <v>103</v>
      </c>
    </row>
    <row r="35" spans="1:8">
      <c r="A35" s="18" t="s">
        <v>65</v>
      </c>
      <c r="B35" t="s">
        <v>130</v>
      </c>
      <c r="D35">
        <v>50</v>
      </c>
      <c r="F35">
        <v>50</v>
      </c>
    </row>
    <row r="36" spans="1:8">
      <c r="A36" s="18"/>
      <c r="B36" t="s">
        <v>162</v>
      </c>
      <c r="D36">
        <f>SUM(8*300)</f>
        <v>2400</v>
      </c>
      <c r="F36">
        <f>SUM(7*50)</f>
        <v>350</v>
      </c>
    </row>
    <row r="37" spans="1:8">
      <c r="B37" t="s">
        <v>68</v>
      </c>
    </row>
    <row r="38" spans="1:8">
      <c r="B38" t="s">
        <v>163</v>
      </c>
      <c r="D38">
        <f>SUM(3*200)</f>
        <v>600</v>
      </c>
      <c r="F38">
        <v>150</v>
      </c>
    </row>
    <row r="40" spans="1:8">
      <c r="A40" s="18" t="s">
        <v>66</v>
      </c>
      <c r="B40" t="s">
        <v>133</v>
      </c>
      <c r="D40">
        <f>SUM(12*280)</f>
        <v>3360</v>
      </c>
    </row>
    <row r="41" spans="1:8">
      <c r="A41" s="18"/>
      <c r="B41" t="s">
        <v>131</v>
      </c>
      <c r="D41">
        <f>SUM(180*2)</f>
        <v>360</v>
      </c>
    </row>
    <row r="43" spans="1:8">
      <c r="A43" s="18" t="s">
        <v>64</v>
      </c>
      <c r="B43" t="s">
        <v>170</v>
      </c>
      <c r="D43">
        <f>SUM((6*200)+(4*150))</f>
        <v>1800</v>
      </c>
    </row>
    <row r="44" spans="1:8">
      <c r="A44" s="18"/>
    </row>
    <row r="45" spans="1:8">
      <c r="A45" s="18" t="s">
        <v>105</v>
      </c>
      <c r="C45" t="s">
        <v>106</v>
      </c>
      <c r="H45">
        <v>88</v>
      </c>
    </row>
    <row r="46" spans="1:8">
      <c r="A46" s="18"/>
    </row>
    <row r="47" spans="1:8">
      <c r="A47" s="18" t="s">
        <v>156</v>
      </c>
      <c r="B47" t="s">
        <v>157</v>
      </c>
      <c r="D47">
        <f>(5*600)</f>
        <v>3000</v>
      </c>
      <c r="F47">
        <f>SUM(4*170)</f>
        <v>680</v>
      </c>
      <c r="G47">
        <f>SUM(4*65)</f>
        <v>260</v>
      </c>
    </row>
    <row r="49" spans="1:8">
      <c r="A49" s="18" t="s">
        <v>110</v>
      </c>
      <c r="B49" t="s">
        <v>95</v>
      </c>
      <c r="D49">
        <v>300</v>
      </c>
      <c r="F49">
        <v>120</v>
      </c>
      <c r="G49">
        <v>65</v>
      </c>
    </row>
    <row r="50" spans="1:8">
      <c r="B50" t="s">
        <v>158</v>
      </c>
      <c r="D50">
        <f>SUM(6*300)</f>
        <v>1800</v>
      </c>
      <c r="F50">
        <f>SUM(8*80)</f>
        <v>640</v>
      </c>
      <c r="G50">
        <f>SUM(4*65)</f>
        <v>260</v>
      </c>
    </row>
    <row r="52" spans="1:8">
      <c r="A52" s="18" t="s">
        <v>153</v>
      </c>
    </row>
    <row r="53" spans="1:8">
      <c r="B53" t="s">
        <v>255</v>
      </c>
      <c r="H53">
        <v>2357.5</v>
      </c>
    </row>
    <row r="55" spans="1:8">
      <c r="D55" t="s">
        <v>99</v>
      </c>
      <c r="F55" t="s">
        <v>98</v>
      </c>
      <c r="G55" t="s">
        <v>100</v>
      </c>
      <c r="H55" t="s">
        <v>103</v>
      </c>
    </row>
    <row r="56" spans="1:8">
      <c r="C56" t="s">
        <v>97</v>
      </c>
      <c r="D56" s="34">
        <f>SUM(D32:D54)</f>
        <v>19670</v>
      </c>
      <c r="E56" s="34">
        <f t="shared" ref="E56:H56" si="0">SUM(E32:E54)</f>
        <v>0</v>
      </c>
      <c r="F56" s="34">
        <f t="shared" si="0"/>
        <v>3110</v>
      </c>
      <c r="G56" s="34">
        <f t="shared" si="0"/>
        <v>1174.19</v>
      </c>
      <c r="H56" s="34">
        <f t="shared" si="0"/>
        <v>2725.5</v>
      </c>
    </row>
    <row r="61" spans="1:8">
      <c r="C61" t="s">
        <v>132</v>
      </c>
      <c r="D61" s="46">
        <f>SUM(D56:H56)</f>
        <v>26679.69</v>
      </c>
    </row>
    <row r="63" spans="1:8">
      <c r="C63" t="s">
        <v>154</v>
      </c>
      <c r="D63" s="47">
        <v>26120</v>
      </c>
    </row>
    <row r="65" spans="1:4">
      <c r="C65" t="s">
        <v>159</v>
      </c>
      <c r="D65" s="47">
        <f>SUM(D61-D63)</f>
        <v>559.68999999999869</v>
      </c>
    </row>
    <row r="66" spans="1:4">
      <c r="A66" t="s">
        <v>127</v>
      </c>
    </row>
    <row r="68" spans="1:4">
      <c r="A68" t="s">
        <v>86</v>
      </c>
      <c r="B68" s="7">
        <v>42803</v>
      </c>
      <c r="C68" s="4" t="s">
        <v>119</v>
      </c>
    </row>
    <row r="69" spans="1:4">
      <c r="A69" t="s">
        <v>86</v>
      </c>
      <c r="B69" s="7">
        <v>42810</v>
      </c>
      <c r="C69" s="4"/>
    </row>
    <row r="70" spans="1:4">
      <c r="A70" t="s">
        <v>86</v>
      </c>
      <c r="B70" s="7">
        <v>42817</v>
      </c>
      <c r="C70" s="4" t="s">
        <v>120</v>
      </c>
    </row>
    <row r="71" spans="1:4">
      <c r="A71" t="s">
        <v>86</v>
      </c>
      <c r="B71" s="7">
        <v>42824</v>
      </c>
      <c r="C71" s="4"/>
    </row>
    <row r="72" spans="1:4">
      <c r="A72" t="s">
        <v>86</v>
      </c>
      <c r="B72" s="7">
        <v>42831</v>
      </c>
      <c r="C72" s="4" t="s">
        <v>121</v>
      </c>
    </row>
    <row r="73" spans="1:4">
      <c r="A73" t="s">
        <v>86</v>
      </c>
      <c r="B73" s="7">
        <v>42838</v>
      </c>
      <c r="C73" s="4"/>
    </row>
    <row r="74" spans="1:4">
      <c r="A74" t="s">
        <v>86</v>
      </c>
      <c r="B74" s="7">
        <v>42845</v>
      </c>
      <c r="C74" s="4" t="s">
        <v>122</v>
      </c>
    </row>
    <row r="75" spans="1:4">
      <c r="A75" t="s">
        <v>86</v>
      </c>
      <c r="B75" s="7">
        <v>42852</v>
      </c>
      <c r="C75" s="4"/>
    </row>
    <row r="76" spans="1:4">
      <c r="A76" t="s">
        <v>86</v>
      </c>
      <c r="B76" s="7">
        <v>42859</v>
      </c>
      <c r="C76" s="4"/>
    </row>
    <row r="77" spans="1:4">
      <c r="A77" t="s">
        <v>86</v>
      </c>
      <c r="B77" s="7">
        <v>42866</v>
      </c>
      <c r="C77" s="4" t="s">
        <v>256</v>
      </c>
      <c r="D77" t="s">
        <v>257</v>
      </c>
    </row>
    <row r="78" spans="1:4">
      <c r="A78" t="s">
        <v>86</v>
      </c>
      <c r="B78" s="7">
        <v>42873</v>
      </c>
      <c r="C78" s="4"/>
    </row>
    <row r="79" spans="1:4" ht="30">
      <c r="A79" t="s">
        <v>86</v>
      </c>
      <c r="B79" s="7">
        <v>42880</v>
      </c>
      <c r="C79" s="6" t="s">
        <v>123</v>
      </c>
    </row>
    <row r="80" spans="1:4" ht="30">
      <c r="B80" s="7">
        <v>42881</v>
      </c>
      <c r="C80" s="28" t="s">
        <v>117</v>
      </c>
    </row>
    <row r="81" spans="1:4">
      <c r="A81" t="s">
        <v>86</v>
      </c>
      <c r="B81" s="7">
        <v>42887</v>
      </c>
      <c r="C81" s="28"/>
    </row>
    <row r="82" spans="1:4">
      <c r="A82" t="s">
        <v>86</v>
      </c>
      <c r="B82" s="7">
        <v>42894</v>
      </c>
      <c r="C82" s="28"/>
    </row>
    <row r="83" spans="1:4">
      <c r="B83" s="7">
        <v>42901</v>
      </c>
      <c r="C83" s="38" t="s">
        <v>148</v>
      </c>
    </row>
    <row r="84" spans="1:4">
      <c r="B84" s="7">
        <v>42908</v>
      </c>
      <c r="C84" s="38" t="s">
        <v>124</v>
      </c>
    </row>
    <row r="85" spans="1:4">
      <c r="B85" s="7">
        <v>42910</v>
      </c>
      <c r="C85" s="6" t="s">
        <v>125</v>
      </c>
    </row>
    <row r="86" spans="1:4">
      <c r="B86" s="7">
        <v>42915</v>
      </c>
      <c r="C86" s="37" t="s">
        <v>126</v>
      </c>
    </row>
    <row r="87" spans="1:4">
      <c r="B87" s="7">
        <v>42918</v>
      </c>
      <c r="C87" s="6" t="s">
        <v>118</v>
      </c>
    </row>
    <row r="89" spans="1:4">
      <c r="B89" t="s">
        <v>150</v>
      </c>
    </row>
    <row r="91" spans="1:4">
      <c r="C91" s="18" t="s">
        <v>149</v>
      </c>
    </row>
    <row r="92" spans="1:4">
      <c r="C92" t="s">
        <v>145</v>
      </c>
      <c r="D92">
        <v>20</v>
      </c>
    </row>
    <row r="93" spans="1:4">
      <c r="C93" t="s">
        <v>146</v>
      </c>
      <c r="D93">
        <f>SUM(6*15)</f>
        <v>90</v>
      </c>
    </row>
    <row r="94" spans="1:4">
      <c r="C94" t="s">
        <v>251</v>
      </c>
      <c r="D94">
        <v>75</v>
      </c>
    </row>
    <row r="95" spans="1:4">
      <c r="C95" t="s">
        <v>252</v>
      </c>
      <c r="D95">
        <v>20</v>
      </c>
    </row>
    <row r="96" spans="1:4">
      <c r="C96" t="s">
        <v>253</v>
      </c>
      <c r="D96">
        <f>SUM((205/100)*15)</f>
        <v>30.749999999999996</v>
      </c>
    </row>
    <row r="98" spans="3:4">
      <c r="C98" t="s">
        <v>147</v>
      </c>
      <c r="D98">
        <f>SUM(D92:D96)</f>
        <v>235.75</v>
      </c>
    </row>
    <row r="100" spans="3:4">
      <c r="C100" t="s">
        <v>151</v>
      </c>
      <c r="D100">
        <f>SUM(D98*14)</f>
        <v>3300.5</v>
      </c>
    </row>
    <row r="101" spans="3:4">
      <c r="C101" t="s">
        <v>254</v>
      </c>
      <c r="D101">
        <f>SUM(D98*10)</f>
        <v>2357.5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61"/>
  <sheetViews>
    <sheetView workbookViewId="0">
      <selection activeCell="C10" sqref="C10"/>
    </sheetView>
  </sheetViews>
  <sheetFormatPr defaultRowHeight="15"/>
  <cols>
    <col min="2" max="2" width="10.7109375" bestFit="1" customWidth="1"/>
    <col min="3" max="3" width="41.5703125" bestFit="1" customWidth="1"/>
  </cols>
  <sheetData>
    <row r="1" spans="1:9" ht="31.5">
      <c r="A1" s="1" t="s">
        <v>0</v>
      </c>
    </row>
    <row r="3" spans="1:9" ht="23.25">
      <c r="A3" s="2" t="s">
        <v>25</v>
      </c>
    </row>
    <row r="4" spans="1:9" ht="23.25">
      <c r="A4" s="2"/>
    </row>
    <row r="5" spans="1:9">
      <c r="A5" s="3" t="s">
        <v>25</v>
      </c>
      <c r="B5" s="3" t="s">
        <v>18</v>
      </c>
      <c r="C5" s="4"/>
      <c r="D5" s="3" t="s">
        <v>19</v>
      </c>
    </row>
    <row r="6" spans="1:9">
      <c r="A6" s="4"/>
      <c r="B6" s="5"/>
      <c r="C6" s="4"/>
      <c r="D6" s="4"/>
    </row>
    <row r="7" spans="1:9">
      <c r="A7" s="4"/>
      <c r="B7" s="5">
        <v>42704</v>
      </c>
      <c r="C7" s="4"/>
      <c r="D7" s="4">
        <v>1</v>
      </c>
      <c r="I7" t="s">
        <v>266</v>
      </c>
    </row>
    <row r="8" spans="1:9">
      <c r="A8" s="4"/>
      <c r="B8" s="5"/>
      <c r="C8" s="4"/>
      <c r="D8" s="4"/>
    </row>
    <row r="9" spans="1:9">
      <c r="A9" s="4" t="s">
        <v>82</v>
      </c>
      <c r="B9" s="5">
        <v>42796</v>
      </c>
      <c r="C9" s="4"/>
      <c r="D9" s="4">
        <v>1</v>
      </c>
    </row>
    <row r="10" spans="1:9">
      <c r="A10" s="4"/>
      <c r="B10" s="5"/>
      <c r="C10" t="s">
        <v>140</v>
      </c>
      <c r="D10" s="4"/>
    </row>
    <row r="11" spans="1:9">
      <c r="A11" s="4"/>
      <c r="B11" s="5"/>
      <c r="C11" t="s">
        <v>260</v>
      </c>
      <c r="D11" s="4"/>
    </row>
    <row r="12" spans="1:9">
      <c r="A12" s="4" t="s">
        <v>80</v>
      </c>
      <c r="B12" s="5">
        <v>42797</v>
      </c>
      <c r="C12" t="s">
        <v>139</v>
      </c>
      <c r="D12" s="4">
        <v>1</v>
      </c>
    </row>
    <row r="13" spans="1:9">
      <c r="A13" s="4"/>
      <c r="B13" s="5"/>
      <c r="C13" t="s">
        <v>263</v>
      </c>
      <c r="D13" s="4"/>
    </row>
    <row r="14" spans="1:9">
      <c r="A14" s="4" t="s">
        <v>82</v>
      </c>
      <c r="B14" s="5">
        <v>42831</v>
      </c>
      <c r="C14" s="4"/>
      <c r="D14" s="4">
        <v>1</v>
      </c>
    </row>
    <row r="15" spans="1:9">
      <c r="A15" s="4"/>
      <c r="B15" s="5"/>
      <c r="C15" t="s">
        <v>140</v>
      </c>
      <c r="D15" s="4"/>
    </row>
    <row r="16" spans="1:9">
      <c r="A16" s="4"/>
      <c r="B16" s="5"/>
      <c r="C16" t="s">
        <v>260</v>
      </c>
      <c r="D16" s="4"/>
    </row>
    <row r="17" spans="1:4">
      <c r="A17" s="4" t="s">
        <v>80</v>
      </c>
      <c r="B17" s="5">
        <v>42832</v>
      </c>
      <c r="C17" t="s">
        <v>139</v>
      </c>
      <c r="D17" s="4">
        <v>1</v>
      </c>
    </row>
    <row r="18" spans="1:4">
      <c r="A18" s="4"/>
      <c r="B18" s="5"/>
      <c r="C18" t="s">
        <v>263</v>
      </c>
      <c r="D18" s="4"/>
    </row>
    <row r="19" spans="1:4">
      <c r="A19" s="4" t="s">
        <v>82</v>
      </c>
      <c r="B19" s="7">
        <v>42859</v>
      </c>
      <c r="C19" s="4"/>
      <c r="D19" s="4">
        <v>1</v>
      </c>
    </row>
    <row r="20" spans="1:4">
      <c r="A20" s="4"/>
      <c r="B20" s="7"/>
      <c r="C20" t="s">
        <v>140</v>
      </c>
      <c r="D20" s="4"/>
    </row>
    <row r="21" spans="1:4">
      <c r="A21" s="4"/>
      <c r="B21" s="7"/>
      <c r="C21" t="s">
        <v>260</v>
      </c>
      <c r="D21" s="4"/>
    </row>
    <row r="22" spans="1:4">
      <c r="A22" s="4" t="s">
        <v>80</v>
      </c>
      <c r="B22" s="7">
        <v>42860</v>
      </c>
      <c r="C22" t="s">
        <v>139</v>
      </c>
      <c r="D22" s="4">
        <v>1</v>
      </c>
    </row>
    <row r="23" spans="1:4">
      <c r="A23" s="4"/>
      <c r="B23" s="7"/>
      <c r="C23" t="s">
        <v>263</v>
      </c>
      <c r="D23" s="4"/>
    </row>
    <row r="24" spans="1:4">
      <c r="A24" s="4" t="s">
        <v>82</v>
      </c>
      <c r="B24" s="7">
        <v>42880</v>
      </c>
      <c r="C24" s="4"/>
      <c r="D24" s="4">
        <v>1</v>
      </c>
    </row>
    <row r="25" spans="1:4">
      <c r="A25" s="4"/>
      <c r="B25" s="7"/>
      <c r="C25" t="s">
        <v>140</v>
      </c>
      <c r="D25" s="4"/>
    </row>
    <row r="26" spans="1:4">
      <c r="A26" s="4"/>
      <c r="B26" s="7"/>
      <c r="C26" t="s">
        <v>260</v>
      </c>
      <c r="D26" s="4"/>
    </row>
    <row r="27" spans="1:4">
      <c r="A27" s="4" t="s">
        <v>80</v>
      </c>
      <c r="B27" s="7">
        <v>42881</v>
      </c>
      <c r="C27" t="s">
        <v>139</v>
      </c>
      <c r="D27" s="4">
        <v>1</v>
      </c>
    </row>
    <row r="28" spans="1:4">
      <c r="A28" s="4"/>
      <c r="B28" s="7"/>
      <c r="C28" t="s">
        <v>263</v>
      </c>
      <c r="D28" s="4"/>
    </row>
    <row r="29" spans="1:4">
      <c r="A29" s="4" t="s">
        <v>144</v>
      </c>
      <c r="B29" s="66">
        <v>42882</v>
      </c>
      <c r="C29" t="s">
        <v>259</v>
      </c>
      <c r="D29" s="4">
        <v>1</v>
      </c>
    </row>
    <row r="30" spans="1:4">
      <c r="A30" s="4" t="s">
        <v>82</v>
      </c>
      <c r="B30" s="7">
        <v>42887</v>
      </c>
      <c r="C30" s="4"/>
      <c r="D30" s="4">
        <v>1</v>
      </c>
    </row>
    <row r="31" spans="1:4">
      <c r="A31" s="4"/>
      <c r="B31" s="7"/>
      <c r="C31" t="s">
        <v>140</v>
      </c>
      <c r="D31" s="4"/>
    </row>
    <row r="32" spans="1:4">
      <c r="A32" s="4"/>
      <c r="B32" s="7"/>
      <c r="C32" t="s">
        <v>260</v>
      </c>
      <c r="D32" s="4"/>
    </row>
    <row r="33" spans="1:4">
      <c r="A33" s="4" t="s">
        <v>80</v>
      </c>
      <c r="B33" s="7">
        <v>42888</v>
      </c>
      <c r="C33" t="s">
        <v>139</v>
      </c>
      <c r="D33" s="4">
        <v>1</v>
      </c>
    </row>
    <row r="34" spans="1:4">
      <c r="A34" s="4"/>
      <c r="B34" s="7"/>
      <c r="D34" s="4"/>
    </row>
    <row r="35" spans="1:4">
      <c r="A35" s="4" t="s">
        <v>82</v>
      </c>
      <c r="B35" s="5">
        <v>42908</v>
      </c>
      <c r="C35" s="4" t="s">
        <v>264</v>
      </c>
      <c r="D35" s="4">
        <v>1</v>
      </c>
    </row>
    <row r="36" spans="1:4">
      <c r="A36" s="4"/>
      <c r="B36" s="5"/>
      <c r="C36" t="s">
        <v>140</v>
      </c>
      <c r="D36" s="4"/>
    </row>
    <row r="37" spans="1:4">
      <c r="A37" s="4"/>
      <c r="B37" s="5"/>
      <c r="C37" t="s">
        <v>260</v>
      </c>
      <c r="D37" s="4"/>
    </row>
    <row r="38" spans="1:4">
      <c r="A38" s="4" t="s">
        <v>80</v>
      </c>
      <c r="B38" s="5">
        <v>42909</v>
      </c>
      <c r="C38" s="4" t="s">
        <v>264</v>
      </c>
      <c r="D38" s="4">
        <v>1</v>
      </c>
    </row>
    <row r="39" spans="1:4">
      <c r="A39" s="4"/>
      <c r="B39" s="5"/>
      <c r="D39" s="4"/>
    </row>
    <row r="40" spans="1:4">
      <c r="A40" s="4" t="s">
        <v>84</v>
      </c>
      <c r="B40" s="5">
        <v>42910</v>
      </c>
      <c r="C40" s="4" t="s">
        <v>265</v>
      </c>
      <c r="D40" s="4">
        <v>1</v>
      </c>
    </row>
    <row r="41" spans="1:4">
      <c r="A41" s="4" t="s">
        <v>82</v>
      </c>
      <c r="B41" s="5">
        <v>42914</v>
      </c>
      <c r="C41" s="4" t="s">
        <v>14</v>
      </c>
      <c r="D41" s="4">
        <v>1</v>
      </c>
    </row>
    <row r="42" spans="1:4">
      <c r="A42" s="4" t="s">
        <v>80</v>
      </c>
      <c r="B42" s="5">
        <v>42915</v>
      </c>
      <c r="C42" s="4" t="s">
        <v>14</v>
      </c>
      <c r="D42" s="4">
        <v>1</v>
      </c>
    </row>
    <row r="43" spans="1:4">
      <c r="A43" s="4" t="s">
        <v>85</v>
      </c>
      <c r="B43" s="10">
        <v>42918</v>
      </c>
      <c r="C43" t="s">
        <v>261</v>
      </c>
      <c r="D43" s="4">
        <v>1</v>
      </c>
    </row>
    <row r="44" spans="1:4">
      <c r="A44" s="4"/>
      <c r="B44" s="4"/>
      <c r="C44" s="4" t="s">
        <v>20</v>
      </c>
      <c r="D44" s="4">
        <f>SUM(D6:D43)</f>
        <v>18</v>
      </c>
    </row>
    <row r="45" spans="1:4">
      <c r="A45" s="4"/>
    </row>
    <row r="49" spans="1:9">
      <c r="C49" s="21"/>
      <c r="D49" s="20"/>
      <c r="E49" s="20"/>
      <c r="F49" s="20"/>
    </row>
    <row r="50" spans="1:9">
      <c r="A50" s="5" t="s">
        <v>58</v>
      </c>
      <c r="B50" s="20"/>
    </row>
    <row r="51" spans="1:9">
      <c r="A51" s="5" t="s">
        <v>51</v>
      </c>
      <c r="B51" s="20"/>
    </row>
    <row r="52" spans="1:9">
      <c r="A52" s="4" t="s">
        <v>52</v>
      </c>
    </row>
    <row r="53" spans="1:9">
      <c r="A53" s="4" t="s">
        <v>53</v>
      </c>
    </row>
    <row r="54" spans="1:9">
      <c r="A54" s="22" t="s">
        <v>67</v>
      </c>
    </row>
    <row r="55" spans="1:9">
      <c r="A55" s="4" t="s">
        <v>54</v>
      </c>
    </row>
    <row r="56" spans="1:9">
      <c r="A56" s="4" t="s">
        <v>55</v>
      </c>
    </row>
    <row r="57" spans="1:9">
      <c r="A57" s="5" t="s">
        <v>57</v>
      </c>
    </row>
    <row r="58" spans="1:9">
      <c r="A58" s="4" t="s">
        <v>56</v>
      </c>
    </row>
    <row r="59" spans="1:9">
      <c r="I59" t="s">
        <v>152</v>
      </c>
    </row>
    <row r="61" spans="1:9">
      <c r="A61" t="s">
        <v>142</v>
      </c>
      <c r="D61" t="s">
        <v>141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6"/>
  <sheetViews>
    <sheetView workbookViewId="0">
      <selection activeCell="A12" sqref="A12"/>
    </sheetView>
  </sheetViews>
  <sheetFormatPr defaultRowHeight="15"/>
  <cols>
    <col min="1" max="1" width="42.140625" bestFit="1" customWidth="1"/>
    <col min="2" max="2" width="16.42578125" bestFit="1" customWidth="1"/>
  </cols>
  <sheetData>
    <row r="1" spans="1:3">
      <c r="A1" t="s">
        <v>34</v>
      </c>
    </row>
    <row r="2" spans="1:3">
      <c r="A2" s="18" t="s">
        <v>38</v>
      </c>
    </row>
    <row r="3" spans="1:3" s="19" customFormat="1">
      <c r="A3" s="19" t="s">
        <v>39</v>
      </c>
      <c r="B3" s="19" t="s">
        <v>40</v>
      </c>
      <c r="C3" s="19" t="s">
        <v>43</v>
      </c>
    </row>
    <row r="4" spans="1:3">
      <c r="A4" t="s">
        <v>37</v>
      </c>
      <c r="B4" t="s">
        <v>41</v>
      </c>
      <c r="C4" t="s">
        <v>42</v>
      </c>
    </row>
    <row r="5" spans="1:3" ht="15.75">
      <c r="A5" s="17" t="s">
        <v>35</v>
      </c>
      <c r="B5" t="s">
        <v>41</v>
      </c>
    </row>
    <row r="6" spans="1:3" ht="15.75">
      <c r="A6" s="17" t="s">
        <v>36</v>
      </c>
      <c r="B6" t="s">
        <v>41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3:D15"/>
  <sheetViews>
    <sheetView workbookViewId="0">
      <selection activeCell="D24" sqref="D24"/>
    </sheetView>
  </sheetViews>
  <sheetFormatPr defaultRowHeight="15"/>
  <cols>
    <col min="1" max="1" width="9.7109375" style="15" bestFit="1" customWidth="1"/>
  </cols>
  <sheetData>
    <row r="3" spans="1:4" ht="15.75">
      <c r="A3" s="16" t="s">
        <v>28</v>
      </c>
      <c r="B3" s="11"/>
      <c r="C3" s="11"/>
      <c r="D3" s="11"/>
    </row>
    <row r="4" spans="1:4" ht="15.75">
      <c r="A4" s="13">
        <v>42440</v>
      </c>
      <c r="B4" s="11"/>
      <c r="C4" s="11" t="s">
        <v>29</v>
      </c>
      <c r="D4" s="11"/>
    </row>
    <row r="5" spans="1:4" ht="15.75">
      <c r="A5" s="13">
        <v>42468</v>
      </c>
      <c r="B5" s="11"/>
      <c r="C5" s="11"/>
      <c r="D5" s="11"/>
    </row>
    <row r="6" spans="1:4" ht="15.75">
      <c r="A6" s="12" t="s">
        <v>31</v>
      </c>
      <c r="B6" s="11"/>
      <c r="C6" s="11"/>
      <c r="D6" s="11"/>
    </row>
    <row r="7" spans="1:4" ht="15.75">
      <c r="A7" s="13">
        <v>42538</v>
      </c>
      <c r="B7" s="11"/>
      <c r="C7" s="11"/>
      <c r="D7" s="11"/>
    </row>
    <row r="8" spans="1:4" ht="15.75">
      <c r="A8" s="13">
        <v>42559</v>
      </c>
      <c r="B8" s="11"/>
      <c r="C8" s="11"/>
      <c r="D8" s="11"/>
    </row>
    <row r="9" spans="1:4" ht="15.75">
      <c r="A9" s="13">
        <v>42587</v>
      </c>
      <c r="B9" s="11"/>
      <c r="C9" s="11"/>
      <c r="D9" s="11"/>
    </row>
    <row r="10" spans="1:4" ht="15.75">
      <c r="A10" s="13">
        <v>42622</v>
      </c>
      <c r="B10" s="11"/>
      <c r="C10" s="11"/>
      <c r="D10" s="11"/>
    </row>
    <row r="11" spans="1:4" ht="15.75">
      <c r="A11" s="13">
        <v>42650</v>
      </c>
      <c r="B11" s="11"/>
      <c r="C11" s="11"/>
      <c r="D11" s="11"/>
    </row>
    <row r="12" spans="1:4" ht="15.75">
      <c r="A12" s="13">
        <v>42678</v>
      </c>
      <c r="B12" s="11"/>
      <c r="C12" s="11"/>
      <c r="D12" s="11"/>
    </row>
    <row r="15" spans="1:4">
      <c r="A15" s="14">
        <v>42719</v>
      </c>
      <c r="C15" t="s">
        <v>30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4:E28"/>
  <sheetViews>
    <sheetView workbookViewId="0">
      <selection activeCell="D29" sqref="D29"/>
    </sheetView>
  </sheetViews>
  <sheetFormatPr defaultRowHeight="15"/>
  <cols>
    <col min="3" max="3" width="10.7109375" bestFit="1" customWidth="1"/>
    <col min="4" max="4" width="71.5703125" bestFit="1" customWidth="1"/>
  </cols>
  <sheetData>
    <row r="4" spans="2:5">
      <c r="B4" t="s">
        <v>129</v>
      </c>
    </row>
    <row r="7" spans="2:5">
      <c r="B7" s="4" t="s">
        <v>82</v>
      </c>
      <c r="C7" s="7">
        <v>42817</v>
      </c>
      <c r="D7" s="4" t="s">
        <v>92</v>
      </c>
      <c r="E7" s="39">
        <v>1</v>
      </c>
    </row>
    <row r="8" spans="2:5">
      <c r="B8" s="4" t="s">
        <v>80</v>
      </c>
      <c r="C8" s="7">
        <v>42818</v>
      </c>
      <c r="D8" s="4" t="s">
        <v>128</v>
      </c>
      <c r="E8" s="39">
        <v>0.5</v>
      </c>
    </row>
    <row r="9" spans="2:5">
      <c r="B9" s="4"/>
      <c r="C9" s="7">
        <v>42845</v>
      </c>
      <c r="D9" s="4" t="s">
        <v>112</v>
      </c>
      <c r="E9" s="39">
        <v>1</v>
      </c>
    </row>
    <row r="10" spans="2:5">
      <c r="B10" s="4" t="s">
        <v>81</v>
      </c>
      <c r="C10" s="7">
        <v>42870</v>
      </c>
      <c r="D10" s="4" t="s">
        <v>89</v>
      </c>
    </row>
    <row r="11" spans="2:5">
      <c r="B11" s="4" t="s">
        <v>69</v>
      </c>
      <c r="C11" s="7">
        <v>42871</v>
      </c>
      <c r="D11" s="4" t="s">
        <v>89</v>
      </c>
    </row>
    <row r="12" spans="2:5">
      <c r="B12" s="4" t="s">
        <v>70</v>
      </c>
      <c r="C12" s="7">
        <v>42872</v>
      </c>
      <c r="D12" s="4" t="s">
        <v>89</v>
      </c>
    </row>
    <row r="13" spans="2:5">
      <c r="B13" s="4" t="s">
        <v>82</v>
      </c>
      <c r="C13" s="7">
        <v>42873</v>
      </c>
      <c r="D13" s="4" t="s">
        <v>89</v>
      </c>
    </row>
    <row r="14" spans="2:5">
      <c r="B14" s="4" t="s">
        <v>80</v>
      </c>
      <c r="C14" s="7">
        <v>42874</v>
      </c>
      <c r="D14" s="4" t="s">
        <v>89</v>
      </c>
    </row>
    <row r="15" spans="2:5">
      <c r="B15" s="4" t="s">
        <v>82</v>
      </c>
      <c r="C15" s="7">
        <v>42880</v>
      </c>
      <c r="D15" s="6" t="s">
        <v>90</v>
      </c>
      <c r="E15" s="39">
        <v>1</v>
      </c>
    </row>
    <row r="16" spans="2:5">
      <c r="B16" s="4" t="s">
        <v>80</v>
      </c>
      <c r="C16" s="7">
        <v>42881</v>
      </c>
      <c r="D16" s="28" t="s">
        <v>91</v>
      </c>
      <c r="E16" s="39">
        <v>1</v>
      </c>
    </row>
    <row r="17" spans="1:5">
      <c r="B17" s="4" t="s">
        <v>82</v>
      </c>
      <c r="C17" s="7">
        <v>42901</v>
      </c>
      <c r="D17" s="38" t="s">
        <v>114</v>
      </c>
      <c r="E17" s="39">
        <v>1</v>
      </c>
    </row>
    <row r="18" spans="1:5">
      <c r="B18" s="4" t="s">
        <v>82</v>
      </c>
      <c r="C18" s="7">
        <v>42908</v>
      </c>
      <c r="D18" s="38" t="s">
        <v>115</v>
      </c>
      <c r="E18" s="39">
        <v>1</v>
      </c>
    </row>
    <row r="19" spans="1:5">
      <c r="B19" s="4"/>
      <c r="C19" s="7">
        <v>42910</v>
      </c>
      <c r="D19" s="6" t="s">
        <v>61</v>
      </c>
      <c r="E19" s="39">
        <v>1</v>
      </c>
    </row>
    <row r="20" spans="1:5">
      <c r="B20" s="4"/>
      <c r="C20" s="7">
        <v>42915</v>
      </c>
      <c r="D20" s="37" t="s">
        <v>116</v>
      </c>
      <c r="E20" s="39">
        <v>0.5</v>
      </c>
    </row>
    <row r="21" spans="1:5">
      <c r="B21" s="4"/>
      <c r="C21" s="7">
        <v>42918</v>
      </c>
      <c r="D21" s="6" t="s">
        <v>27</v>
      </c>
      <c r="E21" s="39">
        <v>1</v>
      </c>
    </row>
    <row r="22" spans="1:5">
      <c r="B22" s="4"/>
      <c r="C22" s="4"/>
      <c r="D22" s="4" t="s">
        <v>101</v>
      </c>
      <c r="E22">
        <f>SUM(E2:E21)</f>
        <v>9</v>
      </c>
    </row>
    <row r="23" spans="1:5">
      <c r="E23" s="25" t="s">
        <v>78</v>
      </c>
    </row>
    <row r="28" spans="1:5">
      <c r="A28"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43049D0-1F2F-427E-A4AE-73CE10577F32}"/>
</file>

<file path=customXml/itemProps2.xml><?xml version="1.0" encoding="utf-8"?>
<ds:datastoreItem xmlns:ds="http://schemas.openxmlformats.org/officeDocument/2006/customXml" ds:itemID="{B878D185-BD96-4463-A76E-B0E29FAF2420}"/>
</file>

<file path=customXml/itemProps3.xml><?xml version="1.0" encoding="utf-8"?>
<ds:datastoreItem xmlns:ds="http://schemas.openxmlformats.org/officeDocument/2006/customXml" ds:itemID="{610C72AA-C097-420E-8FA6-2F96A8677A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Sam Lee</vt:lpstr>
      <vt:lpstr>Jason Singh</vt:lpstr>
      <vt:lpstr>Eliza Carthy</vt:lpstr>
      <vt:lpstr>Errollyn Wallen</vt:lpstr>
      <vt:lpstr>Brian Irvine</vt:lpstr>
      <vt:lpstr>James Redwood CPD</vt:lpstr>
      <vt:lpstr>Other relevant dates</vt:lpstr>
      <vt:lpstr>Sheet1</vt:lpstr>
    </vt:vector>
  </TitlesOfParts>
  <Company>Hull City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druryc</dc:creator>
  <cp:lastModifiedBy>druryc</cp:lastModifiedBy>
  <dcterms:created xsi:type="dcterms:W3CDTF">2016-11-21T14:48:55Z</dcterms:created>
  <dcterms:modified xsi:type="dcterms:W3CDTF">2017-02-14T10:23:46Z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